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wi\Desktop\AQAR 2024\Joyce Miss\"/>
    </mc:Choice>
  </mc:AlternateContent>
  <bookViews>
    <workbookView xWindow="0" yWindow="0" windowWidth="11970" windowHeight="7620" activeTab="1"/>
  </bookViews>
  <sheets>
    <sheet name="scopus " sheetId="1" r:id="rId1"/>
    <sheet name="WoS" sheetId="2" r:id="rId2"/>
  </sheets>
  <calcPr calcId="191029"/>
</workbook>
</file>

<file path=xl/calcChain.xml><?xml version="1.0" encoding="utf-8"?>
<calcChain xmlns="http://schemas.openxmlformats.org/spreadsheetml/2006/main">
  <c r="AQ51" i="2" l="1"/>
  <c r="AN51" i="2"/>
  <c r="AQ50" i="2"/>
  <c r="AN50" i="2"/>
  <c r="AQ49" i="2"/>
  <c r="AN49" i="2"/>
  <c r="AQ48" i="2"/>
  <c r="AN48" i="2"/>
  <c r="AQ47" i="2"/>
  <c r="AN47" i="2"/>
  <c r="AQ46" i="2"/>
  <c r="AN46" i="2"/>
  <c r="AQ45" i="2"/>
  <c r="AN45" i="2"/>
  <c r="AQ44" i="2"/>
  <c r="AN44" i="2"/>
  <c r="AQ43" i="2"/>
  <c r="AN43" i="2"/>
  <c r="AQ42" i="2"/>
  <c r="AN42" i="2"/>
  <c r="AQ41" i="2"/>
  <c r="AN41" i="2"/>
  <c r="AQ40" i="2"/>
  <c r="AN40" i="2"/>
  <c r="AQ39" i="2"/>
  <c r="AN39" i="2"/>
  <c r="AQ38" i="2"/>
  <c r="AN38" i="2"/>
  <c r="AQ37" i="2"/>
  <c r="AN37" i="2"/>
  <c r="AQ36" i="2"/>
  <c r="AN36" i="2"/>
  <c r="AQ35" i="2"/>
  <c r="AN35" i="2"/>
  <c r="AQ34" i="2"/>
  <c r="AN34" i="2"/>
  <c r="AQ33" i="2"/>
  <c r="AN33" i="2"/>
  <c r="AQ32" i="2"/>
  <c r="AN32" i="2"/>
  <c r="AQ31" i="2"/>
  <c r="AN31" i="2"/>
  <c r="AQ30" i="2"/>
  <c r="AN30" i="2"/>
  <c r="AQ29" i="2"/>
  <c r="AN29" i="2"/>
  <c r="AQ28" i="2"/>
  <c r="AN28" i="2"/>
  <c r="AQ27" i="2"/>
  <c r="AN27" i="2"/>
  <c r="AQ26" i="2"/>
  <c r="AN26" i="2"/>
  <c r="AQ25" i="2"/>
  <c r="AN25" i="2"/>
  <c r="AQ24" i="2"/>
  <c r="AN24" i="2"/>
  <c r="AQ23" i="2"/>
  <c r="AN23" i="2"/>
  <c r="AQ22" i="2"/>
  <c r="AN22" i="2"/>
  <c r="AQ21" i="2"/>
  <c r="AN21" i="2"/>
  <c r="AQ20" i="2"/>
  <c r="AN20" i="2"/>
  <c r="AQ19" i="2"/>
  <c r="AN19" i="2"/>
  <c r="AQ18" i="2"/>
  <c r="AN18" i="2"/>
  <c r="AQ17" i="2"/>
  <c r="AN17" i="2"/>
  <c r="AQ16" i="2"/>
  <c r="AN16" i="2"/>
  <c r="AQ15" i="2"/>
  <c r="AN15" i="2"/>
  <c r="AQ14" i="2"/>
  <c r="AN14" i="2"/>
  <c r="AQ13" i="2"/>
  <c r="AN13" i="2"/>
  <c r="AQ12" i="2"/>
  <c r="AN12" i="2"/>
  <c r="AQ11" i="2"/>
  <c r="AN11" i="2"/>
  <c r="AQ10" i="2"/>
  <c r="AN10" i="2"/>
  <c r="AQ9" i="2"/>
  <c r="AN9" i="2"/>
  <c r="AQ8" i="2"/>
  <c r="AN8" i="2"/>
  <c r="AQ7" i="2"/>
  <c r="AN7" i="2"/>
  <c r="AQ6" i="2"/>
  <c r="AN6" i="2"/>
  <c r="AQ5" i="2"/>
  <c r="AN5" i="2"/>
  <c r="AQ4" i="2"/>
  <c r="AN4" i="2"/>
  <c r="AQ3" i="2"/>
  <c r="AN3" i="2"/>
  <c r="AQ2" i="2"/>
  <c r="AN2" i="2"/>
</calcChain>
</file>

<file path=xl/sharedStrings.xml><?xml version="1.0" encoding="utf-8"?>
<sst xmlns="http://schemas.openxmlformats.org/spreadsheetml/2006/main" count="2257" uniqueCount="1466">
  <si>
    <t>Author full names</t>
  </si>
  <si>
    <t>Title</t>
  </si>
  <si>
    <t>Year</t>
  </si>
  <si>
    <t>Source title</t>
  </si>
  <si>
    <t>Volume</t>
  </si>
  <si>
    <t>Issue</t>
  </si>
  <si>
    <t>Page start</t>
  </si>
  <si>
    <t>Page end</t>
  </si>
  <si>
    <t>Cited by</t>
  </si>
  <si>
    <t>DOI</t>
  </si>
  <si>
    <t>Link</t>
  </si>
  <si>
    <t>Affiliations</t>
  </si>
  <si>
    <t>Authors with affiliations</t>
  </si>
  <si>
    <t>ISSN</t>
  </si>
  <si>
    <t>Radhakrishnan, Raji Chorenjeth (57212174128); Kodavarakkaran, Achu Paul (59294879700); Kuriakose, Memsy Chiriamkandath (57915818500); Francy, Anju (59294986500); Thomas, Jency (57209555297)</t>
  </si>
  <si>
    <t>Utilization of Surfactant Encapsulated Keggin Polyanion Based Nanoparticles for Removal of Cr(VI) from Aqueous Medium: Adsorption Isotherms, Kinetics and Regeneration Studies</t>
  </si>
  <si>
    <t>Arabian Journal for Science and Engineering</t>
  </si>
  <si>
    <t>10.1007/s13369-024-09503-7</t>
  </si>
  <si>
    <t>https://www.scopus.com/inward/record.uri?eid=2-s2.0-85201813673&amp;doi=10.1007%2fs13369-024-09503-7&amp;partnerID=40&amp;md5=5a25e2e7013b7b1af71fba79f2549bbd</t>
  </si>
  <si>
    <t>Centre for Sustainability Science, Research &amp; amp; PG Department of Chemistry, St. Thomas College (Autonomous), Affiliated to University of Calicut, Kerala, Thrissur, 680001, India; Research &amp; amp; PG Department of Chemistry, Mercy College, Affiliated to University of Calicut, Kerala, Palakkad, 678006, India</t>
  </si>
  <si>
    <t>Radhakrishnan R.C., Centre for Sustainability Science, Research &amp; amp; PG Department of Chemistry, St. Thomas College (Autonomous), Affiliated to University of Calicut, Kerala, Thrissur, 680001, India; Kodavarakkaran A.P., Centre for Sustainability Science, Research &amp; amp; PG Department of Chemistry, St. Thomas College (Autonomous), Affiliated to University of Calicut, Kerala, Thrissur, 680001, India; Kuriakose M.C., Research &amp; amp; PG Department of Chemistry, Mercy College, Affiliated to University of Calicut, Kerala, Palakkad, 678006, India; Francy A., Centre for Sustainability Science, Research &amp; amp; PG Department of Chemistry, St. Thomas College (Autonomous), Affiliated to University of Calicut, Kerala, Thrissur, 680001, India; Thomas J., Centre for Sustainability Science, Research &amp; amp; PG Department of Chemistry, St. Thomas College (Autonomous), Affiliated to University of Calicut, Kerala, Thrissur, 680001, India</t>
  </si>
  <si>
    <t>2193567X</t>
  </si>
  <si>
    <t>Smitha, P.S. (57455247300); Anto, P.V. (58891085300)</t>
  </si>
  <si>
    <t>Anatomical and histochemical characterization of Syzygium travancoricum Gamble (Myrtaceae)</t>
  </si>
  <si>
    <t>Microscopy Research and Technique</t>
  </si>
  <si>
    <t>10.1002/jemt.24321</t>
  </si>
  <si>
    <t>https://www.scopus.com/inward/record.uri?eid=2-s2.0-85151993613&amp;doi=10.1002%2fjemt.24321&amp;partnerID=40&amp;md5=d60cf918dd5edb1b27d102bb6eaf4f90</t>
  </si>
  <si>
    <t>Department of Botany, Vimala College (Autonomous), Kerala, Thrissur, India; Post Graduate and Research Department of Botany, St. Thomas College (Autonomous), Kerala, Thrissur, India</t>
  </si>
  <si>
    <t>Smitha P.S., Department of Botany, Vimala College (Autonomous), Kerala, Thrissur, India; Anto P.V., Post Graduate and Research Department of Botany, St. Thomas College (Autonomous), Kerala, Thrissur, India</t>
  </si>
  <si>
    <t>1059910X</t>
  </si>
  <si>
    <t>Khan, Afsana (58929715800)</t>
  </si>
  <si>
    <t>Comparative spore morphology of ten species of the genus Ophioglossum L. from Kerala, India</t>
  </si>
  <si>
    <t>Plant Science Today</t>
  </si>
  <si>
    <t>10.14719/pst.2497</t>
  </si>
  <si>
    <t>https://www.scopus.com/inward/record.uri?eid=2-s2.0-85187259801&amp;doi=10.14719%2fpst.2497&amp;partnerID=40&amp;md5=a5b3a02db0791d467c75250eff8c57df</t>
  </si>
  <si>
    <t>Department of Botany, St. Thomas College (Autonomous), Thrissur, Kerala, Affiliated to the University of Calicut, Kerala, 680001, India</t>
  </si>
  <si>
    <t>Khan A., Department of Botany, St. Thomas College (Autonomous), Thrissur, Kerala, Affiliated to the University of Calicut, Kerala, 680001, India</t>
  </si>
  <si>
    <t>Thanikkal, Jibi G. (57202362334); Dubey, Ashwani Kumar (7103176828); Thomas, M.T. (57202360269)</t>
  </si>
  <si>
    <t>An Efficient Mobile Application for Identification of Immunity Boosting Medicinal Plants using Shape Descriptor Algorithm</t>
  </si>
  <si>
    <t>Wireless Personal Communications</t>
  </si>
  <si>
    <t>10.1007/s11277-023-10476-3</t>
  </si>
  <si>
    <t>https://www.scopus.com/inward/record.uri?eid=2-s2.0-85153232716&amp;doi=10.1007%2fs11277-023-10476-3&amp;partnerID=40&amp;md5=0e30004bbf51d95fbdb839821ba31740</t>
  </si>
  <si>
    <t>Department of Computer Science and Engineering, Amity School of Engineering and Technology, Amity University Uttar Pradesh, U.P., Noida, 201313, India; Department of Electronics and Communication Engineering, Amity School of Engineering and Technology, Amity University Uttar Pradesh, U.P., Noida, 201313, India; Department of Botany, St. Thomas College, Kerala, Thrissur, India</t>
  </si>
  <si>
    <t>Thanikkal J.G., Department of Computer Science and Engineering, Amity School of Engineering and Technology, Amity University Uttar Pradesh, U.P., Noida, 201313, India; Dubey A.K., Department of Electronics and Communication Engineering, Amity School of Engineering and Technology, Amity University Uttar Pradesh, U.P., Noida, 201313, India; Thomas M.T., Department of Botany, St. Thomas College, Kerala, Thrissur, India</t>
  </si>
  <si>
    <t>Thomas, Beenu (57215613604); Chacko, V.M. (55033576700)</t>
  </si>
  <si>
    <t>POWER GENERALIZED DUS TRANSFORMATION IN WEIBULL AND LOMAX DISTRIBUTIONS</t>
  </si>
  <si>
    <t>Reliability: Theory and Applications</t>
  </si>
  <si>
    <t>10.24412/1932-2321-2023-172-368-384</t>
  </si>
  <si>
    <t>https://www.scopus.com/inward/record.uri?eid=2-s2.0-85194966197&amp;doi=10.24412%2f1932-2321-2023-172-368-384&amp;partnerID=40&amp;md5=516abebb98881bc8dc72b8d49d73f2f8</t>
  </si>
  <si>
    <t>St.Thomas College (Autonomous), Thrissur, India</t>
  </si>
  <si>
    <t>Thomas B., St.Thomas College (Autonomous), Thrissur, India; Chacko V.M., St.Thomas College (Autonomous), Thrissur, India</t>
  </si>
  <si>
    <t>Aravind, Anu Mini (58754467300); Tomy, Merin (57501896300); Kuttapan, Anupama (58754259800); Kakkassery Aippunny, Ann Mary (58026912400); Suryabai, Xavier Thankappan (57895711300)</t>
  </si>
  <si>
    <t>Progress of 2D MXene as an Electrode Architecture for Advanced Supercapacitors: A Comprehensive Review</t>
  </si>
  <si>
    <t>ACS Omega</t>
  </si>
  <si>
    <t>10.1021/acsomega.3c02002</t>
  </si>
  <si>
    <t>https://www.scopus.com/inward/record.uri?eid=2-s2.0-85179162238&amp;doi=10.1021%2facsomega.3c02002&amp;partnerID=40&amp;md5=bc6b6b2b5557848560de37877c103d26</t>
  </si>
  <si>
    <t>Centre for Advanced Materials Research, Department of Physics, Government College for Women, University of Kerala, Kerala, Thiruvananthapuram, 695014, India; St Thomas College (Autonomous), Kerala, Thrissur, 68001, India</t>
  </si>
  <si>
    <t>Aravind A.M., Centre for Advanced Materials Research, Department of Physics, Government College for Women, University of Kerala, Kerala, Thiruvananthapuram, 695014, India; Tomy M., Centre for Advanced Materials Research, Department of Physics, Government College for Women, University of Kerala, Kerala, Thiruvananthapuram, 695014, India; Kuttapan A., St Thomas College (Autonomous), Kerala, Thrissur, 68001, India; Kakkassery Aippunny A.M., St Thomas College (Autonomous), Kerala, Thrissur, 68001, India; Suryabai X.T., Centre for Advanced Materials Research, Department of Physics, Government College for Women, University of Kerala, Kerala, Thiruvananthapuram, 695014, India</t>
  </si>
  <si>
    <t>Areekara, Sujesh (57221119628); Sabu, A.S. (57221123434); Mathew, Alphonsa (24492017100); Parvathy, K.S. (6505698048); Rana, Puneet (37102681500)</t>
  </si>
  <si>
    <t>Publisher Correction: Significance of nanoparticle radius on EMHD Casson blood-gold nanomaterial flow with non-uniform heat source and Arrhenius kinetics (Journal of Thermal Analysis and Calorimetry, (2023), 148, 17, (8945-8968), 10.1007/s10973-023-12288-w)</t>
  </si>
  <si>
    <t>Journal of Thermal Analysis and Calorimetry</t>
  </si>
  <si>
    <t>10.1007/s10973-023-12491-9</t>
  </si>
  <si>
    <t>https://www.scopus.com/inward/record.uri?eid=2-s2.0-85173754540&amp;doi=10.1007%2fs10973-023-12491-9&amp;partnerID=40&amp;md5=fa19c9d6e771a0efcc9c65b137b8488d</t>
  </si>
  <si>
    <t>Department of Mathematics, St. Thomas College (Autonomous), Kerala, Thrissur, 680001, India; Marian Research Centre for Mathematics, St. Mary’s College, Kerala, Thrissur, 680020, India; School of Mathematical Sciences, College of Science, Mathematics and Technology, Wenzhou-Kean University, Wenzhou, 325060, China</t>
  </si>
  <si>
    <t>Areekara S., Department of Mathematics, St. Thomas College (Autonomous), Kerala, Thrissur, 680001, India; Sabu A.S., Department of Mathematics, St. Thomas College (Autonomous), Kerala, Thrissur, 680001, India; Mathew A., Department of Mathematics, St. Thomas College (Autonomous), Kerala, Thrissur, 680001, India; Parvathy K.S., Marian Research Centre for Mathematics, St. Mary’s College, Kerala, Thrissur, 680020, India; Rana P., School of Mathematical Sciences, College of Science, Mathematics and Technology, Wenzhou-Kean University, Wenzhou, 325060, China</t>
  </si>
  <si>
    <t>Princy, T. (56459051400); Sebastian, Nicy (25628942200)</t>
  </si>
  <si>
    <t>On generalized Dirichlet averages and fractional calculus</t>
  </si>
  <si>
    <t>Recent Trends in Fractional Calculus and its Applications</t>
  </si>
  <si>
    <t>10.1016/B978-0-44-318505-2.00007-6</t>
  </si>
  <si>
    <t>https://www.scopus.com/inward/record.uri?eid=2-s2.0-85203217579&amp;doi=10.1016%2fB978-0-44-318505-2.00007-6&amp;partnerID=40&amp;md5=91e09421ae8694371be4285433625c50</t>
  </si>
  <si>
    <t>Cochin University of Science and Technology, Kerala, Cochin, India; St. Thomas College, Thrissur, University of Calicut, Kerala, Calicut, India</t>
  </si>
  <si>
    <t>Princy T., Cochin University of Science and Technology, Kerala, Cochin, India; Sebastian N., St. Thomas College, Thrissur, University of Calicut, Kerala, Calicut, India</t>
  </si>
  <si>
    <t>Kumar, Pardeep (57225916566); Poonia, Hemant (57193238791); Ali, Liaqat (57212543201); Areekara, Sujesh (57221119628); Mathew, Alphonsa (24492017100)</t>
  </si>
  <si>
    <t>Effects of different nanoparticles Cu, TiO2, and Ag on fluid flow and heat transfer over cylindrical surface subject to non-fourier heat flux model</t>
  </si>
  <si>
    <t>Numerical Heat Transfer, Part B: Fundamentals</t>
  </si>
  <si>
    <t>10.1080/10407790.2023.2235077</t>
  </si>
  <si>
    <t>https://www.scopus.com/inward/record.uri?eid=2-s2.0-85165428379&amp;doi=10.1080%2f10407790.2023.2235077&amp;partnerID=40&amp;md5=7b741c1be6cfb9e4d5c1b6d06c9ad02d</t>
  </si>
  <si>
    <t>Department of Mathematics and Statistics, Chaudhary Charan Singh Haryana Agricultural University, Haryana, Hisar, India; School of Sciences, Xi’an Technological University, Xi’an, China; Department of Mathematics, St. Thomas College (Autonomous), Kerala, Thrissur, India</t>
  </si>
  <si>
    <t>Kumar P., Department of Mathematics and Statistics, Chaudhary Charan Singh Haryana Agricultural University, Haryana, Hisar, India; Poonia H., Department of Mathematics and Statistics, Chaudhary Charan Singh Haryana Agricultural University, Haryana, Hisar, India; Ali L., School of Sciences, Xi’an Technological University, Xi’an, China; Areekara S., Department of Mathematics, St. Thomas College (Autonomous), Kerala, Thrissur, India; Mathew A., Department of Mathematics, St. Thomas College (Autonomous), Kerala, Thrissur, India</t>
  </si>
  <si>
    <t>Jasmi, K.K. (57765870000); Anto Johny, T. (55825793600); Siril, V.S. (57194652954); Madhusoodanan, K.N. (6603862725)</t>
  </si>
  <si>
    <t>Performance of alkali metal (Li/Na): ZnO thin films for NO2gas sensing</t>
  </si>
  <si>
    <t>AIP Conference Proceedings</t>
  </si>
  <si>
    <t>10.1063/5.0158495</t>
  </si>
  <si>
    <t>https://www.scopus.com/inward/record.uri?eid=2-s2.0-85176930340&amp;doi=10.1063%2f5.0158495&amp;partnerID=40&amp;md5=03c623d0e23e04b5fcc6a0907399e6a9</t>
  </si>
  <si>
    <t>Department of Physics, St. Thomas' College(autonomous), Thrissur, 680001, India; Department of Instrumentation, Cochin University of Science and Technology, Cochin, 682022, India</t>
  </si>
  <si>
    <t>Jasmi K.K., Department of Physics, St. Thomas' College(autonomous), Thrissur, 680001, India; Anto Johny T., Department of Physics, St. Thomas' College(autonomous), Thrissur, 680001, India; Siril V.S., Department of Instrumentation, Cochin University of Science and Technology, Cochin, 682022, India; Madhusoodanan K.N., Department of Instrumentation, Cochin University of Science and Technology, Cochin, 682022, India</t>
  </si>
  <si>
    <t>0094243X</t>
  </si>
  <si>
    <t>Lakshmi, R. (58503075200); Sajesh, T.A. (36697035900)</t>
  </si>
  <si>
    <t>EMPIRICAL STUDY ON ROBUST REGRESSION ESTIMATORS AND THEIR PERFORMANCE</t>
  </si>
  <si>
    <t>10.24412/1932-2321-2023-273-466-478</t>
  </si>
  <si>
    <t>https://www.scopus.com/inward/record.uri?eid=2-s2.0-85165596985&amp;doi=10.24412%2f1932-2321-2023-273-466-478&amp;partnerID=40&amp;md5=0fe77cf406ba78458c381f703c72a283</t>
  </si>
  <si>
    <t>Department of Statistics, St. Thomas College (Autonomous), University of Calicut, Thrissur, 680001, India</t>
  </si>
  <si>
    <t>Lakshmi R., Department of Statistics, St. Thomas College (Autonomous), University of Calicut, Thrissur, 680001, India; Sajesh T.A., Department of Statistics, St. Thomas College (Autonomous), University of Calicut, Thrissur, 680001, India</t>
  </si>
  <si>
    <t>A novel edge detection method for medicinal plant's leaf features extraction</t>
  </si>
  <si>
    <t>International Journal of System Assurance Engineering and Management</t>
  </si>
  <si>
    <t>10.1007/s13198-022-01814-y</t>
  </si>
  <si>
    <t>https://www.scopus.com/inward/record.uri?eid=2-s2.0-85143438676&amp;doi=10.1007%2fs13198-022-01814-y&amp;partnerID=40&amp;md5=153c419a59e521dfa95749f42a6c8690</t>
  </si>
  <si>
    <t>Department of Computer Science and Engineering, Amity School of Engineering and Technology, Amity University Uttar Pradesh, U.P, Noida, 201313, India; Department of Electronics and Communication Engineering, Amity School of Engineering and Technology, Amity University Uttar Pradesh, U.P, Noida, 201313, India; Department of Botany, St. Thomas College, Kerala, Thrissur, India</t>
  </si>
  <si>
    <t>Thanikkal J.G., Department of Computer Science and Engineering, Amity School of Engineering and Technology, Amity University Uttar Pradesh, U.P, Noida, 201313, India; Dubey A.K., Department of Electronics and Communication Engineering, Amity School of Engineering and Technology, Amity University Uttar Pradesh, U.P, Noida, 201313, India; Thomas M.T., Department of Botany, St. Thomas College, Kerala, Thrissur, India</t>
  </si>
  <si>
    <t>Jibin, P.O. (57223329256); Jose, Manjusha Rose (58810742200); Ann Mary, K.A. (55882907900)</t>
  </si>
  <si>
    <t>ZnS nanocrystallites as fluorescent probe for selective detection of bilirubin</t>
  </si>
  <si>
    <t>Physica Scripta</t>
  </si>
  <si>
    <t>10.1088/1402-4896/ad1802</t>
  </si>
  <si>
    <t>https://www.scopus.com/inward/record.uri?eid=2-s2.0-85182259908&amp;doi=10.1088%2f1402-4896%2fad1802&amp;partnerID=40&amp;md5=c4edb2863665e10cd959b833f0ec93dc</t>
  </si>
  <si>
    <t>Research and PG Department of Physics, St Thomas College (Autonomous), University of Calicut, Kerala, Thrissur, 680001, India</t>
  </si>
  <si>
    <t>Jibin P.O., Research and PG Department of Physics, St Thomas College (Autonomous), University of Calicut, Kerala, Thrissur, 680001, India; Jose M.R., Research and PG Department of Physics, St Thomas College (Autonomous), University of Calicut, Kerala, Thrissur, 680001, India; Ann Mary K.A., Research and PG Department of Physics, St Thomas College (Autonomous), University of Calicut, Kerala, Thrissur, 680001, India</t>
  </si>
  <si>
    <t>Radhakrishnan, Raji Chorenjeth (57212174128); Joseph, Jisha (59033212600); Jadon, Manisha (57246462000); Kuriakose, Memsy Chiriamkandath (57915818500); Thomas, Jency (57209555297)</t>
  </si>
  <si>
    <t>Crystallization of zinc azole complex incorporated Strandberg-type cluster-based solids: Synthesis, structure and photoluminescence studies</t>
  </si>
  <si>
    <t>Journal of Chemical Sciences</t>
  </si>
  <si>
    <t>10.1007/s12039-024-02260-y</t>
  </si>
  <si>
    <t>https://www.scopus.com/inward/record.uri?eid=2-s2.0-85190378611&amp;doi=10.1007%2fs12039-024-02260-y&amp;partnerID=40&amp;md5=9f38485543ff57602c94e71517ac4300</t>
  </si>
  <si>
    <t>Centre for Sustainability Science, Research &amp; amp; PG Department of Chemistry, St. Thomas College (Autonomous), Affiliated to University of Calicut, Kerala, Thrissur, 680001, India; Department of Chemistry, Indian Institute of Technology Delhi, Hauz Khas, New Delhi, 110016, India; Research &amp; amp; PG Department of Chemistry, Mercy College, Affiliated to University of Calicut, Kerala, Palakkad, 678006, India</t>
  </si>
  <si>
    <t>Radhakrishnan R.C., Centre for Sustainability Science, Research &amp; amp; PG Department of Chemistry, St. Thomas College (Autonomous), Affiliated to University of Calicut, Kerala, Thrissur, 680001, India; Joseph J., Centre for Sustainability Science, Research &amp; amp; PG Department of Chemistry, St. Thomas College (Autonomous), Affiliated to University of Calicut, Kerala, Thrissur, 680001, India; Jadon M., Department of Chemistry, Indian Institute of Technology Delhi, Hauz Khas, New Delhi, 110016, India; Kuriakose M.C., Research &amp; amp; PG Department of Chemistry, Mercy College, Affiliated to University of Calicut, Kerala, Palakkad, 678006, India; Thomas J., Centre for Sustainability Science, Research &amp; amp; PG Department of Chemistry, St. Thomas College (Autonomous), Affiliated to University of Calicut, Kerala, Thrissur, 680001, India</t>
  </si>
  <si>
    <t>Deena, P.L. (58694870300); Selvaraj, Savariraj Joseph (59454715000); Thomas, K. Joby (59075752500)</t>
  </si>
  <si>
    <t>Chitosan – hydrogen iodide salt supported graphite electrode: A simple and novel electrode for the reduction of nitro group under electrochemical condition</t>
  </si>
  <si>
    <t>Current Chemistry Letters</t>
  </si>
  <si>
    <t>10.5267/j.ccl.2023.11.001</t>
  </si>
  <si>
    <t>https://www.scopus.com/inward/record.uri?eid=2-s2.0-85181739209&amp;doi=10.5267%2fj.ccl.2023.11.001&amp;partnerID=40&amp;md5=f066c0a25dad58107a1655614f00fc0e</t>
  </si>
  <si>
    <t>Department of Chemistry, St. Joseph’s College (Autonomous), Tamil Nadu, Tiruchirappalli, 620 002, India; Affiliated to Bharathidasan University, Tamilnadu, Tiruchirappalli, 620 024, India; Department of Chemistry, St. Thomas’ College (Autonomous), Kerala, Thrissur, 680 001, India</t>
  </si>
  <si>
    <t>Deena P.L., Department of Chemistry, St. Joseph’s College (Autonomous), Tamil Nadu, Tiruchirappalli, 620 002, India; Selvaraj S.J., Affiliated to Bharathidasan University, Tamilnadu, Tiruchirappalli, 620 024, India; Thomas K.J., Department of Chemistry, St. Thomas’ College (Autonomous), Kerala, Thrissur, 680 001, India</t>
  </si>
  <si>
    <t>A deep-feature based estimation algorithm (DFEA) for catastrophic forgetting</t>
  </si>
  <si>
    <t>Journal of Ambient Intelligence and Humanized Computing</t>
  </si>
  <si>
    <t>10.1007/s12652-023-04686-7</t>
  </si>
  <si>
    <t>https://www.scopus.com/inward/record.uri?eid=2-s2.0-85170382949&amp;doi=10.1007%2fs12652-023-04686-7&amp;partnerID=40&amp;md5=82929cb2807ce3f57bd50738ef9a7ecf</t>
  </si>
  <si>
    <t>Department of Computer Science and Engineering, Amity School of Engineering and Technology, Amity University Uttar Pradesh, UP, Noida, 201313, India; Department of Electronics and Communication Engineering, Amity School of Engineering and Technology, Amity University Uttar Pradesh, UP, Noida, 201313, India; Department of Botany, St. Thomas College, Kerala, Thrissur, India</t>
  </si>
  <si>
    <t>Thanikkal J.G., Department of Computer Science and Engineering, Amity School of Engineering and Technology, Amity University Uttar Pradesh, UP, Noida, 201313, India; Dubey A.K., Department of Electronics and Communication Engineering, Amity School of Engineering and Technology, Amity University Uttar Pradesh, UP, Noida, 201313, India; Thomas M.T., Department of Botany, St. Thomas College, Kerala, Thrissur, India</t>
  </si>
  <si>
    <t>Adambukulam, Shaun Paul (58770855200); Kakkassery, Francy K. (6504199331)</t>
  </si>
  <si>
    <t>Description of the final instar larva of Burmagomphus laidlawi Fraser, 1924, an endemic of the Western Ghats, India (Odonata: Gomphidae)</t>
  </si>
  <si>
    <t>Odonatologica</t>
  </si>
  <si>
    <t>10.60024/odon.v52i3-4.a7</t>
  </si>
  <si>
    <t>https://www.scopus.com/inward/record.uri?eid=2-s2.0-85180118255&amp;doi=10.60024%2fodon.v52i3-4.a7&amp;partnerID=40&amp;md5=7bc791f6680b9490c298a9de1529c4af</t>
  </si>
  <si>
    <t>Department of Zoology St Thomas College (Autonomous), Thrissur (Affiliated to University of Calicut), Kerala, India</t>
  </si>
  <si>
    <t>Adambukulam S.P., Department of Zoology St Thomas College (Autonomous), Thrissur (Affiliated to University of Calicut), Kerala, India; Kakkassery F.K., Department of Zoology St Thomas College (Autonomous), Thrissur (Affiliated to University of Calicut), Kerala, India</t>
  </si>
  <si>
    <t>Deepthy, G.S. (57222421224); Sebastian, Nicy (25628942200); Chandra, N. (24362509800)</t>
  </si>
  <si>
    <t>Applications of Burr III- Weibull quantile function in reliability analysis</t>
  </si>
  <si>
    <t>Statistical Theory and Related Fields</t>
  </si>
  <si>
    <t>10.1080/24754269.2023.2201096</t>
  </si>
  <si>
    <t>https://www.scopus.com/inward/record.uri?eid=2-s2.0-85158987385&amp;doi=10.1080%2f24754269.2023.2201096&amp;partnerID=40&amp;md5=fdc33da2098ceb17a556a84d29490615</t>
  </si>
  <si>
    <t>Department of Statistics, St. Thomas College (Autonomous), Thrissur affiliated to University of Calicut, Kerala, India; Department of Statistics, Ramanujan School of Mathematical Sciences, Pondicherry University, Puducherry, India</t>
  </si>
  <si>
    <t>Deepthy G.S., Department of Statistics, St. Thomas College (Autonomous), Thrissur affiliated to University of Calicut, Kerala, India; Sebastian N., Department of Statistics, St. Thomas College (Autonomous), Thrissur affiliated to University of Calicut, Kerala, India; Chandra N., Department of Statistics, Ramanujan School of Mathematical Sciences, Pondicherry University, Puducherry, India</t>
  </si>
  <si>
    <t>Vijayalakshmi, S. (58632450800); Sebastian, Nicy (25628942200); Sajesh, T.A. (36697035900)</t>
  </si>
  <si>
    <t>Bivariate robust control charts for individual observations</t>
  </si>
  <si>
    <t>Communications in Statistics: Simulation and Computation</t>
  </si>
  <si>
    <t>10.1080/03610918.2024.2391866</t>
  </si>
  <si>
    <t>https://www.scopus.com/inward/record.uri?eid=2-s2.0-85201794740&amp;doi=10.1080%2f03610918.2024.2391866&amp;partnerID=40&amp;md5=dcfe23bf49797f896f9ba060218bf2db</t>
  </si>
  <si>
    <t>Department of Statistics, St. Thomas College (Autonomous), Kerala, Thrissur, India; University of Calicut, Malappuram, India</t>
  </si>
  <si>
    <t>Vijayalakshmi S., Department of Statistics, St. Thomas College (Autonomous), Kerala, Thrissur, India, University of Calicut, Malappuram, India; Sebastian N., Department of Statistics, St. Thomas College (Autonomous), Kerala, Thrissur, India; Sajesh T.A., Department of Statistics, St. Thomas College (Autonomous), Kerala, Thrissur, India</t>
  </si>
  <si>
    <t>Chacko, V.M. (55033576700); Ann Sania (58871444800)</t>
  </si>
  <si>
    <t>Joint module importance measures for multistate systems</t>
  </si>
  <si>
    <t>OPSEARCH</t>
  </si>
  <si>
    <t>10.1007/s12597-023-00722-4</t>
  </si>
  <si>
    <t>https://www.scopus.com/inward/record.uri?eid=2-s2.0-85184411573&amp;doi=10.1007%2fs12597-023-00722-4&amp;partnerID=40&amp;md5=878fb51e8baecdce5566ca343337395a</t>
  </si>
  <si>
    <t>Department of Statistics, St. Thomas College(Autonomous), Thrissur, University of Calicut, Kerala, 680001, India</t>
  </si>
  <si>
    <t>Chacko V.M., Department of Statistics, St. Thomas College(Autonomous), Thrissur, University of Calicut, Kerala, 680001, India; Ann Sania, Department of Statistics, St. Thomas College(Autonomous), Thrissur, University of Calicut, Kerala, 680001, India</t>
  </si>
  <si>
    <t>Deepthy, G.S. (57222421224); Areekara, Sujesh (57221119628); Sebastian, Nicy (25628942200)</t>
  </si>
  <si>
    <t>A Comprehensive Analysis Using Maximum Likelihood Estimation and Artificial Neural Networks for Modeling Arthritic Pain Relief Data</t>
  </si>
  <si>
    <t>Stochastics and Quality Control</t>
  </si>
  <si>
    <t>10.1515/eqc-2024-0023</t>
  </si>
  <si>
    <t>https://www.scopus.com/inward/record.uri?eid=2-s2.0-85209711210&amp;doi=10.1515%2feqc-2024-0023&amp;partnerID=40&amp;md5=1ff7734955947bc3f163264e752dd93b</t>
  </si>
  <si>
    <t>Department of Statistics, St. Thomas College (Autonomous), The University of Calicut, Kerala, Thrissur, 680 001, India; Department of Mathematics and Data Science, Sri. C. Achutha Menon Government College, Kerala, Thrissur, 680 014, India</t>
  </si>
  <si>
    <t>Deepthy G.S., Department of Statistics, St. Thomas College (Autonomous), The University of Calicut, Kerala, Thrissur, 680 001, India; Areekara S., Department of Mathematics and Data Science, Sri. C. Achutha Menon Government College, Kerala, Thrissur, 680 014, India; Sebastian N., Department of Mathematics and Data Science, Sri. C. Achutha Menon Government College, Kerala, Thrissur, 680 014, India</t>
  </si>
  <si>
    <t>Nandakumar, Keerthana (57442759900); Anto, P.V. (57202385439); Antony, Ignatius (56708417000)</t>
  </si>
  <si>
    <t>Diversity of soil fungi from sacred groves of Kerala, India revealed by comparative metagenomics analysis using illumina sequencing</t>
  </si>
  <si>
    <t>3 Biotech</t>
  </si>
  <si>
    <t>10.1007/s13205-024-03932-9</t>
  </si>
  <si>
    <t>https://www.scopus.com/inward/record.uri?eid=2-s2.0-85185263170&amp;doi=10.1007%2fs13205-024-03932-9&amp;partnerID=40&amp;md5=c7488f9d639f7eea5df4e1c42da4624d</t>
  </si>
  <si>
    <t>Department of Botany, St. Thomas College (Autonomous), Thrissur, University of Calicut, Kerala, Thenhipalam, India</t>
  </si>
  <si>
    <t>Nandakumar K., Department of Botany, St. Thomas College (Autonomous), Thrissur, University of Calicut, Kerala, Thenhipalam, India; Anto P.V., Department of Botany, St. Thomas College (Autonomous), Thrissur, University of Calicut, Kerala, Thenhipalam, India; Antony I., Department of Botany, St. Thomas College (Autonomous), Thrissur, University of Calicut, Kerala, Thenhipalam, India</t>
  </si>
  <si>
    <t>2190572X</t>
  </si>
  <si>
    <t>Amrutha, M. (59187382600); Chacko, V.M. (55033576700)</t>
  </si>
  <si>
    <t>Power Generalized DUS Transformation of Inverse Kumaraswamy Distribution and Stress-Strength Analysis</t>
  </si>
  <si>
    <t>Statistics and Applications</t>
  </si>
  <si>
    <t>https://www.scopus.com/inward/record.uri?eid=2-s2.0-85209824295&amp;partnerID=40&amp;md5=dbc0824110dc3e8ac6a9bd0960a5862f</t>
  </si>
  <si>
    <t>Department of Statistics, St. Thomas Col lege (Autonomous), University of Calicut, Kerala, Thrissur, 680001, India</t>
  </si>
  <si>
    <t>Amrutha M., Department of Statistics, St. Thomas Col lege (Autonomous), University of Calicut, Kerala, Thrissur, 680001, India; Chacko V.M., Department of Statistics, St. Thomas Col lege (Autonomous), University of Calicut, Kerala, Thrissur, 680001, India</t>
  </si>
  <si>
    <t>Kumar, Pardeep (57225916566); Poonia, Hemant (57193238791); Areekara, Sujesh (57221119628); Sabu, A.S. (57221123434); Mathew, Alphonsa (24492017100); Ali, Liaqat (57212543201)</t>
  </si>
  <si>
    <t>Significance of irregular heat source and Arrhenius energy on electro-magnetohydrodynamic hybrid nanofluid flow over a rotating stretchable disk with nonlinear radiation</t>
  </si>
  <si>
    <t>Numerical Heat Transfer; Part A: Applications</t>
  </si>
  <si>
    <t>10.1080/10407782.2023.2212130</t>
  </si>
  <si>
    <t>https://www.scopus.com/inward/record.uri?eid=2-s2.0-85159356670&amp;doi=10.1080%2f10407782.2023.2212130&amp;partnerID=40&amp;md5=250dac93bbcf56c4a978357c36a7bec0</t>
  </si>
  <si>
    <t>Department of Mathematics and Statistics, Chaudhary Charan Singh Haryana Agricultural University, Hisar, India; Department of Mathematics, St. Thomas College (Autonomous), Kerala, Thrissur, India; School of Sciences, Xi’an Technological University, Xi’an, China</t>
  </si>
  <si>
    <t>Kumar P., Department of Mathematics and Statistics, Chaudhary Charan Singh Haryana Agricultural University, Hisar, India; Poonia H., Department of Mathematics and Statistics, Chaudhary Charan Singh Haryana Agricultural University, Hisar, India; Areekara S., Department of Mathematics, St. Thomas College (Autonomous), Kerala, Thrissur, India; Sabu A.S., Department of Mathematics, St. Thomas College (Autonomous), Kerala, Thrissur, India; Mathew A., Department of Mathematics, St. Thomas College (Autonomous), Kerala, Thrissur, India; Ali L., School of Sciences, Xi’an Technological University, Xi’an, China</t>
  </si>
  <si>
    <t>Karthika, S. (57224411344); Viji, M. (57224409050)</t>
  </si>
  <si>
    <t>CHARACTERISATION OF MODULES OVER PATH ALGEBRA</t>
  </si>
  <si>
    <t>Palestine Journal of Mathematics</t>
  </si>
  <si>
    <t>Special Issue III</t>
  </si>
  <si>
    <t>https://www.scopus.com/inward/record.uri?eid=2-s2.0-85200764977&amp;partnerID=40&amp;md5=904961747e6197e5b215048ed1e6f384</t>
  </si>
  <si>
    <t>Department of Mathematics, St.Thomas College(Autonomous), Thrissur, India; University of Calicut, Malappuram, India</t>
  </si>
  <si>
    <t>Karthika S., Department of Mathematics, St.Thomas College(Autonomous), Thrissur, India, University of Calicut, Malappuram, India; Viji M., Department of Mathematics, St.Thomas College(Autonomous), Thrissur, India, University of Calicut, Malappuram, India</t>
  </si>
  <si>
    <t>Chacko, V.M. (55033576700); Sania, Ann (59188403700); Amrutha, M. (59187382600)</t>
  </si>
  <si>
    <t>Joint Importance Measures for Repairable Multistate Systems</t>
  </si>
  <si>
    <t>https://www.scopus.com/inward/record.uri?eid=2-s2.0-85209813857&amp;partnerID=40&amp;md5=a85381b89f17970022f860114b0b0591</t>
  </si>
  <si>
    <t>Department of Statistics, St. Thomas College(Autonomous), Kerala, Thrissur, 680001, India</t>
  </si>
  <si>
    <t>Chacko V.M., Department of Statistics, St. Thomas College(Autonomous), Kerala, Thrissur, 680001, India; Sania A., Department of Statistics, St. Thomas College(Autonomous), Kerala, Thrissur, 680001, India; Amrutha M., Department of Statistics, St. Thomas College(Autonomous), Kerala, Thrissur, 680001, India</t>
  </si>
  <si>
    <t>A robust distance-based approach for detecting multidimensional outliers</t>
  </si>
  <si>
    <t>Journal of Applied Statistics</t>
  </si>
  <si>
    <t>10.1080/02664763.2024.2422403</t>
  </si>
  <si>
    <t>https://www.scopus.com/inward/record.uri?eid=2-s2.0-85208918887&amp;doi=10.1080%2f02664763.2024.2422403&amp;partnerID=40&amp;md5=aa6c466291ccb269e8ff2bbcac797d81</t>
  </si>
  <si>
    <t>Department of Statistics, St. Thomas College (Autonomous), Affiliated to University of Calicut, Thrissur, India</t>
  </si>
  <si>
    <t>Lakshmi R., Department of Statistics, St. Thomas College (Autonomous), Affiliated to University of Calicut, Thrissur, India; Sajesh T.A., Department of Statistics, St. Thomas College (Autonomous), Affiliated to University of Calicut, Thrissur, India</t>
  </si>
  <si>
    <t>Kumar, E. Santosh (59131402000)</t>
  </si>
  <si>
    <t>MOONNU ANDHANMAR ANAYE VIVARIKKUNNU (Three Blind Men Describe an Elephant)</t>
  </si>
  <si>
    <t>Reclaiming the Disabled Subject: Representing Disability in Short Fiction: (Volume 1)</t>
  </si>
  <si>
    <t>https://www.scopus.com/inward/record.uri?eid=2-s2.0-85193381965&amp;partnerID=40&amp;md5=6e2f563f7c7942aa6201dec0548a36f3</t>
  </si>
  <si>
    <t>Government High School Pattikkadu, Sree Kerala Varma College, St Thomas College, Trichur, India</t>
  </si>
  <si>
    <t>Kumar E.S., Government High School Pattikkadu, Sree Kerala Varma College, St Thomas College, Trichur, India</t>
  </si>
  <si>
    <t>Anjana, C.D. (58926565600); Priyatha, C.V. (57226869782); Siva Prasad, M.S. (57224630681)</t>
  </si>
  <si>
    <t>A comparative study on friction ridge pore features of males and females</t>
  </si>
  <si>
    <t>International Journal of Biometrics</t>
  </si>
  <si>
    <t>10.1504/IJBM.2024.137089</t>
  </si>
  <si>
    <t>https://www.scopus.com/inward/record.uri?eid=2-s2.0-85187101583&amp;doi=10.1504%2fIJBM.2024.137089&amp;partnerID=40&amp;md5=3ed385aa59602920152a914fc4b5a700</t>
  </si>
  <si>
    <t>Department of Life Sciences, University of Calicut, Kerala Police Academy, Kerala, Thrissur, 680631, India; Department of Zoology, St. Thomas College (Autonomous), Kerala, Thrissur, 680001, India</t>
  </si>
  <si>
    <t>Anjana C.D., Department of Life Sciences, University of Calicut, Kerala Police Academy, Kerala, Thrissur, 680631, India; Priyatha C.V., Department of Zoology, St. Thomas College (Autonomous), Kerala, Thrissur, 680001, India; Siva Prasad M.S., Department of Life Sciences, University of Calicut, Kerala Police Academy, Kerala, Thrissur, 680631, India</t>
  </si>
  <si>
    <t>Sajana, O.K. (57209361155); Sajesh, T.A. (36697035900)</t>
  </si>
  <si>
    <t>Robust quadratic discriminant analysis using Sn covariance</t>
  </si>
  <si>
    <t>10.1080/03610918.2020.1868512</t>
  </si>
  <si>
    <t>https://www.scopus.com/inward/record.uri?eid=2-s2.0-85102694901&amp;doi=10.1080%2f03610918.2020.1868512&amp;partnerID=40&amp;md5=4303ad92d61cb67c6d9701fb98390648</t>
  </si>
  <si>
    <t>Department of Statistics, St Thomas’ College (Autonomous), Kerala, Thrissur, India</t>
  </si>
  <si>
    <t>Sajana O.K., Department of Statistics, St Thomas’ College (Autonomous), Kerala, Thrissur, India; Sajesh T.A., Department of Statistics, St Thomas’ College (Autonomous), Kerala, Thrissur, India</t>
  </si>
  <si>
    <t>Raphel, Sheeba (59260988100); Baltanás, Rafael Molero (55351359200); Mitchell, Andrew (23486041900); Jose, Joyce (36942698800)</t>
  </si>
  <si>
    <t>Thermobia smithi sp. nov. a new species of synanthropic silverfish (Zygentoma: Lepismatidae) from Kerala, India</t>
  </si>
  <si>
    <t>International Journal of Tropical Insect Science</t>
  </si>
  <si>
    <t>10.1007/s42690-024-01343-0</t>
  </si>
  <si>
    <t>https://www.scopus.com/inward/record.uri?eid=2-s2.0-85201286548&amp;doi=10.1007%2fs42690-024-01343-0&amp;partnerID=40&amp;md5=55739253af1e8a8fc672467d4f277b44</t>
  </si>
  <si>
    <t>Department of Zoology, St. Thomas College (Autonomous), Thrissur Affiliated to the University of Calicut, Kerala, Thrissur, 680001, India; Departamento de, Zoología, University of Cordoba, Cordoba, Spain; Australian Museum Research Institute, Australian Museum, Sydney, Australia</t>
  </si>
  <si>
    <t>Raphel S., Department of Zoology, St. Thomas College (Autonomous), Thrissur Affiliated to the University of Calicut, Kerala, Thrissur, 680001, India; Baltanás R.M., Departamento de, Zoología, University of Cordoba, Cordoba, Spain; Mitchell A., Australian Museum Research Institute, Australian Museum, Sydney, Australia; Jose J., Department of Zoology, St. Thomas College (Autonomous), Thrissur Affiliated to the University of Calicut, Kerala, Thrissur, 680001, India</t>
  </si>
  <si>
    <t>Ali, Liaqat (57212543201); Kumar, Pardeep (57225916566); Poonia, Hemant (57193238791); Areekara, Sujesh (57221119628); Apsari, Retna (36020108300)</t>
  </si>
  <si>
    <t>The significant role of Darcy-Forchheimer and thermal radiation on Casson fluid flow subject to stretching surface: A case study of dusty fluid</t>
  </si>
  <si>
    <t>Modern Physics Letters B</t>
  </si>
  <si>
    <t>10.1142/S0217984923502159</t>
  </si>
  <si>
    <t>https://www.scopus.com/inward/record.uri?eid=2-s2.0-85172939613&amp;doi=10.1142%2fS0217984923502159&amp;partnerID=40&amp;md5=d299e2ca668d8a61bcbbe4b6b8f5f8a0</t>
  </si>
  <si>
    <t>School of Sciences, Xi'An Technological University, Xi'an, 710021, China; Department of Engineering, Faculty of Advanced, Technology and Multidiscipline, Universitas Airlangga, Surabaya, 60115, Indonesia; Department of Mathematics and Statistics, Chaudhary Charan Singh Haryana Agricultural University, Hisar, 125004, India; Department of Mathematics, St. Thomas College (Autonomous), Kerala, Thrissur, 680001, India; Department of Physics, Faculty of Science and Technology, Universitas Airlangga, Surabaya, 60115, Indonesia; School of Basic &amp; Applied Sciences, K. R. Mangalam University, Gurugram, 122103, India</t>
  </si>
  <si>
    <t>Ali L., School of Sciences, Xi'An Technological University, Xi'an, 710021, China, Department of Engineering, Faculty of Advanced, Technology and Multidiscipline, Universitas Airlangga, Surabaya, 60115, Indonesia; Kumar P., Department of Mathematics and Statistics, Chaudhary Charan Singh Haryana Agricultural University, Hisar, 125004, India, School of Basic &amp; Applied Sciences, K. R. Mangalam University, Gurugram, 122103, India; Poonia H., Department of Mathematics and Statistics, Chaudhary Charan Singh Haryana Agricultural University, Hisar, 125004, India; Areekara S., Department of Mathematics, St. Thomas College (Autonomous), Kerala, Thrissur, 680001, India; Apsari R., Department of Engineering, Faculty of Advanced, Technology and Multidiscipline, Universitas Airlangga, Surabaya, 60115, Indonesia, Department of Physics, Faculty of Science and Technology, Universitas Airlangga, Surabaya, 60115, Indonesia</t>
  </si>
  <si>
    <t>Raymarakkar Sidhiq, Rasin (58827660700); Sunoj, Sreenarayanapurath Madhavan (6507042917); Szymkowiak, Magdalena (24482408600)</t>
  </si>
  <si>
    <t>Nonparametric estimation of aging intensity function for right-censored dependent data</t>
  </si>
  <si>
    <t>Journal of Statistical Computation and Simulation</t>
  </si>
  <si>
    <t>10.1080/00949655.2024.2306472</t>
  </si>
  <si>
    <t>https://www.scopus.com/inward/record.uri?eid=2-s2.0-85182849418&amp;doi=10.1080%2f00949655.2024.2306472&amp;partnerID=40&amp;md5=6535d82b3f8fa1f55eb1ca241b71f0e8</t>
  </si>
  <si>
    <t>Department of Statistics, St. Thomas College (Autonomous), Thrissur, India; Department of Statistics, Cochin University of Science and Technology, Cochin, India; Institute of Automatic Control and Robotics, Poznan University of Technology, Poznań, Poland</t>
  </si>
  <si>
    <t>Raymarakkar Sidhiq R., Department of Statistics, St. Thomas College (Autonomous), Thrissur, India; Sunoj S.M., Department of Statistics, Cochin University of Science and Technology, Cochin, India; Szymkowiak M., Institute of Automatic Control and Robotics, Poznan University of Technology, Poznań, Poland</t>
  </si>
  <si>
    <t>Dominigose, Nimmi Chungath (57202869760); Anto, Puthur Varghese (57202385439); Pradeep, Ayilliath K. (36980146600)</t>
  </si>
  <si>
    <t>A new species of Parthenocissus (Vitaceae) from India with notes on Causonis trifolia</t>
  </si>
  <si>
    <t>10.14719/pst.2456</t>
  </si>
  <si>
    <t>https://www.scopus.com/inward/record.uri?eid=2-s2.0-85167414462&amp;doi=10.14719%2fpst.2456&amp;partnerID=40&amp;md5=bf929efb928980da9b6c69f7f7f38c59</t>
  </si>
  <si>
    <t>Research Department of Botany, St. Thomas College (Autonomous), Kerala, Thrissur, 680001, India; Department of Botany, University of Calicut, Calicut University P.O., Kerala, Malappuram, 673 635, India</t>
  </si>
  <si>
    <t>Dominigose N.C., Research Department of Botany, St. Thomas College (Autonomous), Kerala, Thrissur, 680001, India; Anto P.V., Research Department of Botany, St. Thomas College (Autonomous), Kerala, Thrissur, 680001, India; Pradeep A.K., Department of Botany, University of Calicut, Calicut University P.O., Kerala, Malappuram, 673 635, India</t>
  </si>
  <si>
    <t>Kuriakose, Memsy Chiriamkandath (57915818500); Joseph, Jisha (59033212600); Joyson, Glinta Mandumpal (57915818600); Thomas, Jency (57209555297)</t>
  </si>
  <si>
    <t>Self-assembly of Hybrid Solids {Hpz}2[H7CrMo6O24]·6H2O and [Co(2-Hampz)2Cl4] (pz = pyrazole, 2-ampz = 2-aminopyrazine) from Aqueous Solution</t>
  </si>
  <si>
    <t>Journal of Chemical Crystallography</t>
  </si>
  <si>
    <t>10.1007/s10870-022-00964-y</t>
  </si>
  <si>
    <t>https://www.scopus.com/inward/record.uri?eid=2-s2.0-85139222686&amp;doi=10.1007%2fs10870-022-00964-y&amp;partnerID=40&amp;md5=ce5782257a43e8bed7d32013ed263e86</t>
  </si>
  <si>
    <t>Centre for Sustainability Science, Research &amp; PG Department of Chemistry, St. Thomas College (Autonomous), Kerala, Thrissur, 680001, India; Research &amp; PG Department of Chemistry, Mercy College, Kerala, Palakkad, 678006, India</t>
  </si>
  <si>
    <t>Kuriakose M.C., Centre for Sustainability Science, Research &amp; PG Department of Chemistry, St. Thomas College (Autonomous), Kerala, Thrissur, 680001, India, Research &amp; PG Department of Chemistry, Mercy College, Kerala, Palakkad, 678006, India; Joseph J., Centre for Sustainability Science, Research &amp; PG Department of Chemistry, St. Thomas College (Autonomous), Kerala, Thrissur, 680001, India; Joyson G.M., Centre for Sustainability Science, Research &amp; PG Department of Chemistry, St. Thomas College (Autonomous), Kerala, Thrissur, 680001, India; Thomas J., Centre for Sustainability Science, Research &amp; PG Department of Chemistry, St. Thomas College (Autonomous), Kerala, Thrissur, 680001, India</t>
  </si>
  <si>
    <t>Identification of Most Important Group of Three Components in a Repairable Multistate System</t>
  </si>
  <si>
    <t>Lecture Notes in Mechanical Engineering</t>
  </si>
  <si>
    <t>10.1007/978-981-97-3087-2_55</t>
  </si>
  <si>
    <t>https://www.scopus.com/inward/record.uri?eid=2-s2.0-85196831823&amp;doi=10.1007%2f978-981-97-3087-2_55&amp;partnerID=40&amp;md5=6d4ff078429e5396677b5075bd278802</t>
  </si>
  <si>
    <t>St. Thomas College (Autonomous), Thrissur, India; University of Calicut, Kerala, Malappuram, 680001, India</t>
  </si>
  <si>
    <t>Chacko V.M., St. Thomas College (Autonomous), Thrissur, India, University of Calicut, Kerala, Malappuram, 680001, India; Sania A., St. Thomas College (Autonomous), Thrissur, India, University of Calicut, Kerala, Malappuram, 680001, India; Amrutha M., St. Thomas College (Autonomous), Thrissur, India, University of Calicut, Kerala, Malappuram, 680001, India</t>
  </si>
  <si>
    <t>Sabu, Alappat Sunny (57221123434); Ali, Farhan (57221331233); Reddy, Cherlacola Srinivas (59158034500); Areekara, Sujesh (57221119628); Mathew, Alphonsa (24492017100)</t>
  </si>
  <si>
    <t>Insight on the dynamics of hydromagnetic stagnation-point flow of magnetite-water nanofluid due to a rotating stretchable disk: A two-phase modified Buongiorno modeling and simulation</t>
  </si>
  <si>
    <t>ZAMM Zeitschrift fur Angewandte Mathematik und Mechanik</t>
  </si>
  <si>
    <t>10.1002/zamm.202100520</t>
  </si>
  <si>
    <t>https://www.scopus.com/inward/record.uri?eid=2-s2.0-85148285921&amp;doi=10.1002%2fzamm.202100520&amp;partnerID=40&amp;md5=5764cbf6bc570016cc4a8e1fc4a16176</t>
  </si>
  <si>
    <t>Department of Mathematics, St. Thomas’ College (Autonomous), Kerala, Thrissur, India; University of Calicut, Kerala, Malappuram, India; Department of Mathematical Sciences, Federal Urdu University of Arts, Sciences &amp; Technology, Gulshan-e-Iqbal Karachi, Pakistan; Department of Mathematics, Government City College, Telangana, Hyderabad, India</t>
  </si>
  <si>
    <t>Sabu A.S., Department of Mathematics, St. Thomas’ College (Autonomous), Kerala, Thrissur, India, University of Calicut, Kerala, Malappuram, India; Ali F., Department of Mathematical Sciences, Federal Urdu University of Arts, Sciences &amp; Technology, Gulshan-e-Iqbal Karachi, Pakistan; Reddy C.S., Department of Mathematics, Government City College, Telangana, Hyderabad, India; Areekara S., Department of Mathematics, St. Thomas’ College (Autonomous), Kerala, Thrissur, India, University of Calicut, Kerala, Malappuram, India; Mathew A., Department of Mathematics, St. Thomas’ College (Autonomous), Kerala, Thrissur, India</t>
  </si>
  <si>
    <t>Sebastian, Nicy (25628942200); Princy, T. (56459051400)</t>
  </si>
  <si>
    <t>Exact sampling distribution of the general case sample correlation matrix</t>
  </si>
  <si>
    <t>Communications in Statistics - Theory and Methods</t>
  </si>
  <si>
    <t>10.1080/03610926.2023.2244622</t>
  </si>
  <si>
    <t>https://www.scopus.com/inward/record.uri?eid=2-s2.0-85168090624&amp;doi=10.1080%2f03610926.2023.2244622&amp;partnerID=40&amp;md5=400a60986156802fda7f3448d6a005e8</t>
  </si>
  <si>
    <t>Department of Statistics, St. Thomas College, Thrissur affiliated to the University of Calicut, Kerala, India; Department of Statistics, Cochin University of Science and Technology, Kerala, India</t>
  </si>
  <si>
    <t>Sebastian N., Department of Statistics, St. Thomas College, Thrissur affiliated to the University of Calicut, Kerala, India; Princy T., Department of Statistics, Cochin University of Science and Technology, Kerala, India</t>
  </si>
  <si>
    <t>Prabhakaran, Priyanka (59157023700); Kakkassery, Francy K. (6504199331); Jose, Joyce (36942698800)</t>
  </si>
  <si>
    <t>Eleven new records and a checklist of diving beetles (Coleoptera: Dytiscidae) of Central Kerala, India</t>
  </si>
  <si>
    <t>10.1007/s42690-024-01237-1</t>
  </si>
  <si>
    <t>https://www.scopus.com/inward/record.uri?eid=2-s2.0-85195178236&amp;doi=10.1007%2fs42690-024-01237-1&amp;partnerID=40&amp;md5=ba42545b2113a64e36e3f16eb973fe3d</t>
  </si>
  <si>
    <t>Department of Zoology, St. Thomas College (Autonomous), affiliated to the University of Calicut, Kerala, Thrissur, 680001, India</t>
  </si>
  <si>
    <t>Prabhakaran P., Department of Zoology, St. Thomas College (Autonomous), affiliated to the University of Calicut, Kerala, Thrissur, 680001, India; Kakkassery F.K., Department of Zoology, St. Thomas College (Autonomous), affiliated to the University of Calicut, Kerala, Thrissur, 680001, India; Jose J., Department of Zoology, St. Thomas College (Autonomous), affiliated to the University of Calicut, Kerala, Thrissur, 680001, India</t>
  </si>
  <si>
    <t>Parammel, Aboobacker (58695598700); Maniyil, Viji (57224409050)</t>
  </si>
  <si>
    <t>On quaternary resilient functions</t>
  </si>
  <si>
    <t>10.1063/5.0156723</t>
  </si>
  <si>
    <t>https://www.scopus.com/inward/record.uri?eid=2-s2.0-85176724621&amp;doi=10.1063%2f5.0156723&amp;partnerID=40&amp;md5=733d5e0642b63639c5941f228504c006</t>
  </si>
  <si>
    <t>Govt. Engineering College, Kerala, Palakkad, 678633, India; St. Thomas' College (Autonomous), Kerala, Thrissur, 680001, India</t>
  </si>
  <si>
    <t>Parammel A., Govt. Engineering College, Kerala, Palakkad, 678633, India; Maniyil V., St. Thomas' College (Autonomous), Kerala, Thrissur, 680001, India</t>
  </si>
  <si>
    <t>Tak, Priya (58630392300); Poonia, Hemant (57193238791); Areekara, Sujesh (57221119628); Mathew, Alphonsa (24492017100)</t>
  </si>
  <si>
    <t>Lie group analysis on EMHD Jeffrey nanofluid flow with exponential heat source: Heat transfer optimization using RSM</t>
  </si>
  <si>
    <t>10.1080/10407790.2024.2346932</t>
  </si>
  <si>
    <t>https://www.scopus.com/inward/record.uri?eid=2-s2.0-85192229877&amp;doi=10.1080%2f10407790.2024.2346932&amp;partnerID=40&amp;md5=0ae30ec08f973f845acf18583b54bc14</t>
  </si>
  <si>
    <t>Department of Mathematics and Statistics, Chaudhary Charan Singh Haryana Agricultural University, Hisar, India; Department of Mathematics, Sri. C. Achutha Menon Government College, Kerala, Thrissur, India; Department of Mathematics, St. Thomas College (Autonomous), Kerala, Thrissur, India</t>
  </si>
  <si>
    <t>Tak P., Department of Mathematics and Statistics, Chaudhary Charan Singh Haryana Agricultural University, Hisar, India; Poonia H., Department of Mathematics and Statistics, Chaudhary Charan Singh Haryana Agricultural University, Hisar, India; Areekara S., Department of Mathematics, Sri. C. Achutha Menon Government College, Kerala, Thrissur, India; Mathew A., Department of Mathematics, St. Thomas College (Autonomous), Kerala, Thrissur, India</t>
  </si>
  <si>
    <t>Joseph, Jeena (57650858100); Tony, Sonitta (59314429800)</t>
  </si>
  <si>
    <t>POWER WEIBULL QUANTILE FUNCTION AND IT’S RELIABILITY ANALYSIS</t>
  </si>
  <si>
    <t>10.24412/1932-2321-2023-476-613-624</t>
  </si>
  <si>
    <t>https://www.scopus.com/inward/record.uri?eid=2-s2.0-85203131738&amp;doi=10.24412%2f1932-2321-2023-476-613-624&amp;partnerID=40&amp;md5=f8526f8f9fafa46f9e259408c9bbf928</t>
  </si>
  <si>
    <t>Department of Statistics, St. Thomas’ college (Autonomous), Thrissur, India</t>
  </si>
  <si>
    <t>Joseph J., Department of Statistics, St. Thomas’ college (Autonomous), Thrissur, India; Tony S., Department of Statistics, St. Thomas’ college (Autonomous), Thrissur, India</t>
  </si>
  <si>
    <t>Sabu, P.J. (59370182700); Roy, Deepa (59370092700)</t>
  </si>
  <si>
    <t>Constraints Faced by Paddy Farmers in Kerala: An Empirical Analysis in Palakkad</t>
  </si>
  <si>
    <t>Indian Journal of Extension Education</t>
  </si>
  <si>
    <t>10.48165/IJEE.2024.604RN3</t>
  </si>
  <si>
    <t>https://www.scopus.com/inward/record.uri?eid=2-s2.0-85206562786&amp;doi=10.48165%2fIJEE.2024.604RN3&amp;partnerID=40&amp;md5=3c746fc7326a18fe35cf1105a0be1740</t>
  </si>
  <si>
    <t>Department of Economics, St. Thomas College (Autonomous), Affiliated to University of Calicut, Kerala, Thrissur, India; Department of English, St. Thomas College (Autonomous), Affiliated to University of Calicut, Kerala, Thrissur, India</t>
  </si>
  <si>
    <t>Sabu P.J., Department of Economics, St. Thomas College (Autonomous), Affiliated to University of Calicut, Kerala, Thrissur, India; Roy D., Department of English, St. Thomas College (Autonomous), Affiliated to University of Calicut, Kerala, Thrissur, India</t>
  </si>
  <si>
    <t>Ashlin, Mathew P. M. (58945431400); Sankaran, P.G. (7003967479); Sreedevi, E.P. (35760615000)</t>
  </si>
  <si>
    <t>Semiparametric Regression Analysis of Panel Count Data with Multiple Modes of Recurrence</t>
  </si>
  <si>
    <t>Annals of Data Science</t>
  </si>
  <si>
    <t>10.1007/s40745-024-00522-7</t>
  </si>
  <si>
    <t>https://www.scopus.com/inward/record.uri?eid=2-s2.0-85188143406&amp;doi=10.1007%2fs40745-024-00522-7&amp;partnerID=40&amp;md5=75810aa9d0e9e08f81f89ffaf2356819</t>
  </si>
  <si>
    <t>Department of Statistics, St.Thomas College (Autonomous), Kerala, Thrissur, 680001, India; Department of Statistics, Cochin Univerisity of Science and Technology, Kerala, Cochin, 682022, India</t>
  </si>
  <si>
    <t>Ashlin M.P.M., Department of Statistics, St.Thomas College (Autonomous), Kerala, Thrissur, 680001, India; Sankaran P.G., Department of Statistics, Cochin Univerisity of Science and Technology, Kerala, Cochin, 682022, India; Sreedevi E.P., Department of Statistics, Cochin Univerisity of Science and Technology, Kerala, Cochin, 682022, India</t>
  </si>
  <si>
    <t>Lukose, Ankitha (59314234200); Chacko, V.M. (55033576700)</t>
  </si>
  <si>
    <t>ESTIMATION OF STRESS STRENGTH RELIABILITY USING PRANAV DISTRIBUTION</t>
  </si>
  <si>
    <t>10.24412/1932-2321-2023-476-288-295</t>
  </si>
  <si>
    <t>https://www.scopus.com/inward/record.uri?eid=2-s2.0-85203181559&amp;doi=10.24412%2f1932-2321-2023-476-288-295&amp;partnerID=40&amp;md5=4d3767780241807d5be3b625a372607b</t>
  </si>
  <si>
    <t>Department of Statistics, St.Thomas College(Autonomous), Kerala, Thrissur, 680 001, India</t>
  </si>
  <si>
    <t>Lukose A., Department of Statistics, St.Thomas College(Autonomous), Kerala, Thrissur, 680 001, India; Chacko V.M., Department of Statistics, St.Thomas College(Autonomous), Kerala, Thrissur, 680 001, India</t>
  </si>
  <si>
    <t>Das, K. Rohini (57211841403); Antony, M. Jinish (55390231500)</t>
  </si>
  <si>
    <t>Acid content sensitive colorimetry of poly-N-phenyl-o-phenylenediamine for state of charge determination of lead-acid battery</t>
  </si>
  <si>
    <t>Journal of Energy Storage</t>
  </si>
  <si>
    <t>10.1016/j.est.2024.111193</t>
  </si>
  <si>
    <t>https://www.scopus.com/inward/record.uri?eid=2-s2.0-85187210674&amp;doi=10.1016%2fj.est.2024.111193&amp;partnerID=40&amp;md5=21b76502260fa0af7d1b6408d52f5c7b</t>
  </si>
  <si>
    <t>Research Department of Chemistry, Centre for Sustainable Chemistry, St. Thomas College, Thrissur, Autonomous Under University of Calicut, Kerala, Thrissur, 680 001, India</t>
  </si>
  <si>
    <t>Das K.R., Research Department of Chemistry, Centre for Sustainable Chemistry, St. Thomas College, Thrissur, Autonomous Under University of Calicut, Kerala, Thrissur, 680 001, India; Antony M.J., Research Department of Chemistry, Centre for Sustainable Chemistry, St. Thomas College, Thrissur, Autonomous Under University of Calicut, Kerala, Thrissur, 680 001, India</t>
  </si>
  <si>
    <t>2352152X</t>
  </si>
  <si>
    <t>Joseph, Jisha (59033212600); Kuriakose, Memsy Chiriamkandath (57915818500); Santhosh, Anu (58919837200); Jose, Jemini (57195150902); Thomas, Jency (57209555297)</t>
  </si>
  <si>
    <t>Tuning electrochemical behavior and band gap energy of ammonium phosphomolybdate/polymer composite and facilitate reduction of Cr(VI) in contaminated water</t>
  </si>
  <si>
    <t>Journal of Molecular Structure</t>
  </si>
  <si>
    <t>10.1016/j.molstruc.2024.137867</t>
  </si>
  <si>
    <t>https://www.scopus.com/inward/record.uri?eid=2-s2.0-85186694447&amp;doi=10.1016%2fj.molstruc.2024.137867&amp;partnerID=40&amp;md5=e6ba19891f6aa80b1cc4c2f12f569ca6</t>
  </si>
  <si>
    <t>Centre for Sustainable Sciences and Industrial Catalysis Laboratory, Research &amp; PG Department of Chemistry, St. Thomas College (Autonomous), Affiliated to University of Calicut, Kerala, Thrissur, 680001, India; Research &amp; PG Department of Chemistry, Mercy College, Affiliated to University of Calicut, Kerala, Palakkad, 678006, India</t>
  </si>
  <si>
    <t>Joseph J., Centre for Sustainable Sciences and Industrial Catalysis Laboratory, Research &amp; PG Department of Chemistry, St. Thomas College (Autonomous), Affiliated to University of Calicut, Kerala, Thrissur, 680001, India; Kuriakose M.C., Research &amp; PG Department of Chemistry, Mercy College, Affiliated to University of Calicut, Kerala, Palakkad, 678006, India; Santhosh A., Centre for Sustainable Sciences and Industrial Catalysis Laboratory, Research &amp; PG Department of Chemistry, St. Thomas College (Autonomous), Affiliated to University of Calicut, Kerala, Thrissur, 680001, India; Jose J., Research &amp; PG Department of Chemistry, Mercy College, Affiliated to University of Calicut, Kerala, Palakkad, 678006, India; Thomas J., Centre for Sustainable Sciences and Industrial Catalysis Laboratory, Research &amp; PG Department of Chemistry, St. Thomas College (Autonomous), Affiliated to University of Calicut, Kerala, Thrissur, 680001, India</t>
  </si>
  <si>
    <t>Reject Paul, M.P. (57226749024); Binoy, C.F. (59195006100)</t>
  </si>
  <si>
    <t>A check list of blow fly fauna (Diptera, Calliphoridae) of Kerala including forensically significant species</t>
  </si>
  <si>
    <t>Entomon</t>
  </si>
  <si>
    <t>10.33307/entomon/v48i3/948</t>
  </si>
  <si>
    <t>https://www.scopus.com/inward/record.uri?eid=2-s2.0-85180449479&amp;doi=10.33307%2fentomon%2fv48i3%2f948&amp;partnerID=40&amp;md5=b6bb5769936569bfa2e86ef14bbed5a3</t>
  </si>
  <si>
    <t>Division of Applied and Forensic Entomology, Research and Post Graduate Department of Zoology, St. Thomas’ College (Autonomous &amp; affiliated to University of Calicut), Kerala, Thrissur, 680001, India</t>
  </si>
  <si>
    <t>Reject Paul M.P., Division of Applied and Forensic Entomology, Research and Post Graduate Department of Zoology, St. Thomas’ College (Autonomous &amp; affiliated to University of Calicut), Kerala, Thrissur, 680001, India; Binoy C.F., Division of Applied and Forensic Entomology, Research and Post Graduate Department of Zoology, St. Thomas’ College (Autonomous &amp; affiliated to University of Calicut), Kerala, Thrissur, 680001, India</t>
  </si>
  <si>
    <t>Chacko, V.M. (55033576700)</t>
  </si>
  <si>
    <t>On Birnbaum type joint importance measures for multistate reliability systems</t>
  </si>
  <si>
    <t>10.1080/03610926.2021.1961000</t>
  </si>
  <si>
    <t>https://www.scopus.com/inward/record.uri?eid=2-s2.0-85111831184&amp;doi=10.1080%2f03610926.2021.1961000&amp;partnerID=40&amp;md5=09d3e57a70070c85304b5803f3dd742e</t>
  </si>
  <si>
    <t>Department of Statistics, St. Thomas College (Autonomous), Kerala, Thrissur, India</t>
  </si>
  <si>
    <t>Chacko V.M., Department of Statistics, St. Thomas College (Autonomous), Kerala, Thrissur, India</t>
  </si>
  <si>
    <t>Thankamani, Princy (56459051400); Sebastian, Nicy (25628942200); Haubold, Hans J. (7006531109)</t>
  </si>
  <si>
    <t>On Complex Matrix-Variate Dirichlet Averages and Its Applications in Various Sub-Domains</t>
  </si>
  <si>
    <t>Entropy</t>
  </si>
  <si>
    <t>10.3390/e25111534</t>
  </si>
  <si>
    <t>https://www.scopus.com/inward/record.uri?eid=2-s2.0-85178138924&amp;doi=10.3390%2fe25111534&amp;partnerID=40&amp;md5=f653f86ad6e039980eaa3753e826bafe</t>
  </si>
  <si>
    <t>Department of Statistics, Cochin University of Science and Technology, Cochin, 682 022, India; Department of Statistics, St. Thomas College Thrissur, Calicut University, Thenhipalam, 680 001, India; Office for Outer Space Affairs, United Nations, Vienna International Center, Vienna, A-1400, Austria</t>
  </si>
  <si>
    <t>Thankamani P., Department of Statistics, Cochin University of Science and Technology, Cochin, 682 022, India; Sebastian N., Department of Statistics, St. Thomas College Thrissur, Calicut University, Thenhipalam, 680 001, India; Haubold H.J., Office for Outer Space Affairs, United Nations, Vienna International Center, Vienna, A-1400, Austria</t>
  </si>
  <si>
    <t>T. A, Sajesh (36697035900)</t>
  </si>
  <si>
    <t>A robust method for canonical correlation analysis</t>
  </si>
  <si>
    <t>10.1080/03610918.2024.2418449</t>
  </si>
  <si>
    <t>https://www.scopus.com/inward/record.uri?eid=2-s2.0-85208801789&amp;doi=10.1080%2f03610918.2024.2418449&amp;partnerID=40&amp;md5=4c2427105d1f181f5ac2e3853839cd78</t>
  </si>
  <si>
    <t>T. A S., Department of Statistics, St. Thomas College (Autonomous), Kerala, Thrissur, India</t>
  </si>
  <si>
    <t>Geo Francis, E. (58149062500); Sheeja, S. (57205756198); Antony John, F.E. (58662660100)</t>
  </si>
  <si>
    <t>IoT Intrusion Detection Using Two-Tier-Convolutional Deep-Learning Model</t>
  </si>
  <si>
    <t>2023 International Conference on IoT, Communication and Automation Technology, ICICAT 2023</t>
  </si>
  <si>
    <t>10.1109/ICICAT57735.2023.10263655</t>
  </si>
  <si>
    <t>https://www.scopus.com/inward/record.uri?eid=2-s2.0-85174853256&amp;doi=10.1109%2fICICAT57735.2023.10263655&amp;partnerID=40&amp;md5=892f07128f130fb592c64ab6fc4abd16</t>
  </si>
  <si>
    <t>Karpagam Academy of Higher Education, Dept. of Computer Science, Tamil Nadu, Coimbatore, India; St. Thomas College (Autonomous), Dept. of Mathematics, Kerala, Thrissur, India</t>
  </si>
  <si>
    <t>Geo Francis E., Karpagam Academy of Higher Education, Dept. of Computer Science, Tamil Nadu, Coimbatore, India; Sheeja S., St. Thomas College (Autonomous), Dept. of Mathematics, Kerala, Thrissur, India; Antony John F.E., St. Thomas College (Autonomous), Dept. of Mathematics, Kerala, Thrissur, India</t>
  </si>
  <si>
    <t>Benny, Anu C. (59227121600); Tharakan, Sheeja T. (14523457700)</t>
  </si>
  <si>
    <t>An Insight into the Plants- and Bacteria-Mediated Green Synthesis of Nanomaterials and Their Potential Applications</t>
  </si>
  <si>
    <t>Modern Nanotechnology: Volume 2: Green Synthesis, Sustainable Energy and Impacts</t>
  </si>
  <si>
    <t>10.1007/978-3-031-31104-8_6</t>
  </si>
  <si>
    <t>https://www.scopus.com/inward/record.uri?eid=2-s2.0-85174023615&amp;doi=10.1007%2f978-3-031-31104-8_6&amp;partnerID=40&amp;md5=59655bcd54dc3d85754a98b21081f547</t>
  </si>
  <si>
    <t>Department of Botany, St Thomas College (Autonomous), Kerala, Thrissur, India; Department of Botany, Vimala College (Autonomous), Kerala, Thrissur, India</t>
  </si>
  <si>
    <t>Benny A.C., Department of Botany, St Thomas College (Autonomous), Kerala, Thrissur, India; Tharakan S.T., Department of Botany, Vimala College (Autonomous), Kerala, Thrissur, India</t>
  </si>
  <si>
    <t>Mebarek-Oudina, F. (55503361900); Preeti (57221303242); Sabu, A.S. (57221123434); Vaidya, H. (56830304800); Lewis, R.W. (55457208900); Areekara, S. (57221119628); Mathew, A. (24492017100); Ismail, A.I. (58685191800)</t>
  </si>
  <si>
    <t>Hydromagnetic flow of magnetite–water nanofluid utilizing adapted Buongiorno model</t>
  </si>
  <si>
    <t>International Journal of Modern Physics B</t>
  </si>
  <si>
    <t>10.1142/S0217979224500036</t>
  </si>
  <si>
    <t>https://www.scopus.com/inward/record.uri?eid=2-s2.0-85150203741&amp;doi=10.1142%2fS0217979224500036&amp;partnerID=40&amp;md5=a24536f36b10d0bf7c22405592dbbae4</t>
  </si>
  <si>
    <t>Department of Physics, Faculty of Sciences, University of 20 Août, 1955 Skikda, Skikda, Algeria; Department of Applied Mathematics, Defence Institute of Advanced Technology, Deemed to be University, Pune, 411025, India; Department of Mathematics, St. Thomas' College (Autonomous), Kerala, Thrissur, 680001, India; Department of Mathematics, Vijayanagara Sri Krishnadevaraya University, Karnataka, Ballari, India; Department of Civil Engineering, Swansea University, Swansea, United Kingdom; Mechanical Engineering Department, College of Engineering and Islamic Architecture, Umm Al-Qura University, Saudi Arabia</t>
  </si>
  <si>
    <t>Mebarek-Oudina F., Department of Physics, Faculty of Sciences, University of 20 Août, 1955 Skikda, Skikda, Algeria; Preeti, Department of Applied Mathematics, Defence Institute of Advanced Technology, Deemed to be University, Pune, 411025, India; Sabu A.S., Department of Mathematics, St. Thomas' College (Autonomous), Kerala, Thrissur, 680001, India; Vaidya H., Department of Mathematics, Vijayanagara Sri Krishnadevaraya University, Karnataka, Ballari, India; Lewis R.W., Department of Civil Engineering, Swansea University, Swansea, United Kingdom; Areekara S., Department of Mathematics, St. Thomas' College (Autonomous), Kerala, Thrissur, 680001, India; Mathew A., Department of Mathematics, St. Thomas' College (Autonomous), Kerala, Thrissur, 680001, India; Ismail A.I., Mechanical Engineering Department, College of Engineering and Islamic Architecture, Umm Al-Qura University, Saudi Arabia</t>
  </si>
  <si>
    <t>Vinaya, K. (58002303400); Binoy, C.F. (59195006100)</t>
  </si>
  <si>
    <t>Understanding the insect foragers and their foraging behaviour on the mangrove Bruguiera cylindrica (L.) Bl. (Rhizophoraceae)</t>
  </si>
  <si>
    <t>Journal of Asia-Pacific Entomology</t>
  </si>
  <si>
    <t>10.1016/j.aspen.2024.102266</t>
  </si>
  <si>
    <t>https://www.scopus.com/inward/record.uri?eid=2-s2.0-85194138175&amp;doi=10.1016%2fj.aspen.2024.102266&amp;partnerID=40&amp;md5=6a88554df80acb77340df12ada44e2ad</t>
  </si>
  <si>
    <t>Research &amp; Postgraduate Department of Zoology, St. Thomas’ College (Autonomous), University of Calicut, Kerala, Thrissur, 680001, India</t>
  </si>
  <si>
    <t>Vinaya K., Research &amp; Postgraduate Department of Zoology, St. Thomas’ College (Autonomous), University of Calicut, Kerala, Thrissur, 680001, India; Binoy C.F., Research &amp; Postgraduate Department of Zoology, St. Thomas’ College (Autonomous), University of Calicut, Kerala, Thrissur, 680001, India</t>
  </si>
  <si>
    <t>Unnikrishnan, Usha Ayyath (57949500200); Sobczyk, Thomas (55910829600); Jose, Roby Thekkudan (57281313100); Jose, Joyce (36942698800)</t>
  </si>
  <si>
    <t>Eumasia venefica sp. nov. a new species of the subfamily Eumasiinae (Lepidoptera: Psychidae) from India with atypical larval ecology</t>
  </si>
  <si>
    <t>Zootaxa</t>
  </si>
  <si>
    <t>10.11646/zootaxa.5352.4.4</t>
  </si>
  <si>
    <t>https://www.scopus.com/inward/record.uri?eid=2-s2.0-85175608440&amp;doi=10.11646%2fzootaxa.5352.4.4&amp;partnerID=40&amp;md5=8e8eec4f9ad24f15f04223054c573b0c</t>
  </si>
  <si>
    <t>Department of Zoology, St Thomas College (Autonomous), Thrissur affiliated to the University of Calicut, Kerala, India; Diesterwegstraße 28, Hoyerswerda, D-02977, Germany; Department of Botany, Carmel College, Mala affiliated to the University of Calicut, Kerala, India</t>
  </si>
  <si>
    <t>Unnikrishnan U.A., Department of Zoology, St Thomas College (Autonomous), Thrissur affiliated to the University of Calicut, Kerala, India; Sobczyk T., Diesterwegstraße 28, Hoyerswerda, D-02977, Germany; Jose R.T., Department of Botany, Carmel College, Mala affiliated to the University of Calicut, Kerala, India; Jose J., Department of Zoology, St Thomas College (Autonomous), Thrissur affiliated to the University of Calicut, Kerala, India</t>
  </si>
  <si>
    <t>Sasidharan, Anju (57226315858); Surendran, Arunnya (58997688700); Rajagopal, Rajakrishnan (56594576100); Alfarhan, Ahmed (6507800380); Job, Joice Tom (57211129839); Narayanankutty, Arunaksharan (56912454400)</t>
  </si>
  <si>
    <t>Allspice (Pimenta dioica) essential oil mediates sphingosine kinase inhibition and subsequent induction of apoptosis in gastric cancer cells</t>
  </si>
  <si>
    <t>Journal of Essential Oil-Bearing Plants</t>
  </si>
  <si>
    <t>10.1080/0972060X.2024.2333778</t>
  </si>
  <si>
    <t>https://www.scopus.com/inward/record.uri?eid=2-s2.0-85191059658&amp;doi=10.1080%2f0972060X.2024.2333778&amp;partnerID=40&amp;md5=cb470306ee21d29a2a5b9ab5a60dd732</t>
  </si>
  <si>
    <t>Division of Cell and Molecular Biology, PG and Research Department of Zoology, St. Joseph’s College (Autonomous), Devagiri, Kerala, Calicut, India; Division of Applied and Forensic Entomology, Research, Post Graduate Department of Zoology, St Thomas College, Thrissur (Affiliated to University of Calicut), Kerala, India; Department of Botany and Microbiology, College of Science, King Saud University, P.O. Box 2455, Riyadh, 11451, Saudi Arabia</t>
  </si>
  <si>
    <t>Sasidharan A., Division of Cell and Molecular Biology, PG and Research Department of Zoology, St. Joseph’s College (Autonomous), Devagiri, Kerala, Calicut, India; Surendran A., Division of Cell and Molecular Biology, PG and Research Department of Zoology, St. Joseph’s College (Autonomous), Devagiri, Kerala, Calicut, India, Division of Applied and Forensic Entomology, Research, Post Graduate Department of Zoology, St Thomas College, Thrissur (Affiliated to University of Calicut), Kerala, India; Rajagopal R., Department of Botany and Microbiology, College of Science, King Saud University, P.O. Box 2455, Riyadh, 11451, Saudi Arabia; Alfarhan A., Department of Botany and Microbiology, College of Science, King Saud University, P.O. Box 2455, Riyadh, 11451, Saudi Arabia; Job J.T., Division of Cell and Molecular Biology, PG and Research Department of Zoology, St. Joseph’s College (Autonomous), Devagiri, Kerala, Calicut, India; Narayanankutty A., Division of Cell and Molecular Biology, PG and Research Department of Zoology, St. Joseph’s College (Autonomous), Devagiri, Kerala, Calicut, India</t>
  </si>
  <si>
    <t>0972060X</t>
  </si>
  <si>
    <t>Capulopsyche keralensis gen. et sp. nov., a new genus and species of the subfamily Taleporiinae (Lepidoptera: Psychidae) from Kerala, India</t>
  </si>
  <si>
    <t>10.11646/zootaxa.5258.3.2</t>
  </si>
  <si>
    <t>https://www.scopus.com/inward/record.uri?eid=2-s2.0-85152350318&amp;doi=10.11646%2fzootaxa.5258.3.2&amp;partnerID=40&amp;md5=54733af4e394ab772e4a05dc11e17999</t>
  </si>
  <si>
    <t>Department of Zoology, St Thomas College (Autonomous), Thrissur affiliated to the University of Calicut, Kerala, India; Diesterwegstraße 28, Hoyerswerda, D-02977, Germany; Department of Botany, Carmel College (Autonomous), Mala affiliated to the University of Calicut, Kerala, India</t>
  </si>
  <si>
    <t>Unnikrishnan U.A., Department of Zoology, St Thomas College (Autonomous), Thrissur affiliated to the University of Calicut, Kerala, India; Sobczyk T., Diesterwegstraße 28, Hoyerswerda, D-02977, Germany; Jose R.T., Department of Botany, Carmel College (Autonomous), Mala affiliated to the University of Calicut, Kerala, India; Jose J., Department of Zoology, St Thomas College (Autonomous), Thrissur affiliated to the University of Calicut, Kerala, India</t>
  </si>
  <si>
    <t>Sebastian, Nicy (25628942200); Joseph, Jeena (57650858100); Santhosh, Sona (59304337000)</t>
  </si>
  <si>
    <t>Topp-Leone Generated q-Weibull Distribution and its Applications</t>
  </si>
  <si>
    <t>https://www.scopus.com/inward/record.uri?eid=2-s2.0-85202539686&amp;partnerID=40&amp;md5=6938f807129f8e32d31d2d8054c44bc9</t>
  </si>
  <si>
    <t>Department of Statistics, St Thomas College, University of Calicut, Kerala, Thrissur, 680 001, India</t>
  </si>
  <si>
    <t>Sebastian N., Department of Statistics, St Thomas College, University of Calicut, Kerala, Thrissur, 680 001, India; Joseph J., Department of Statistics, St Thomas College, University of Calicut, Kerala, Thrissur, 680 001, India; Santhosh S., Department of Statistics, St Thomas College, University of Calicut, Kerala, Thrissur, 680 001, India</t>
  </si>
  <si>
    <t>Taxonomical studies of dragonfly nymphs (Odonata, Libellulidae) using their exuviae</t>
  </si>
  <si>
    <t>10.33307/entomon/v48i4/983</t>
  </si>
  <si>
    <t>https://www.scopus.com/inward/record.uri?eid=2-s2.0-85193575771&amp;doi=10.33307%2fentomon%2fv48i4%2f983&amp;partnerID=40&amp;md5=ee36886f4f9db1c0be56bbb809197757</t>
  </si>
  <si>
    <t>Research and Postgraduate Department of Zoology, St. Thomas College (Autonomous) (Affiliated to University of Calicut), Kerala, Thrissur, 680001, India</t>
  </si>
  <si>
    <t>Adambukulam S.P., Research and Postgraduate Department of Zoology, St. Thomas College (Autonomous) (Affiliated to University of Calicut), Kerala, Thrissur, 680001, India; Kakkassery F.K., Research and Postgraduate Department of Zoology, St. Thomas College (Autonomous) (Affiliated to University of Calicut), Kerala, Thrissur, 680001, India</t>
  </si>
  <si>
    <t>On new joint importance measures for multistate reliability systems</t>
  </si>
  <si>
    <t>Computational Intelligence in Sustainable Reliability Engineering</t>
  </si>
  <si>
    <t>10.1002/9781119865421.ch7</t>
  </si>
  <si>
    <t>https://www.scopus.com/inward/record.uri?eid=2-s2.0-85161669437&amp;doi=10.1002%2f9781119865421.ch7&amp;partnerID=40&amp;md5=cf9822ca6d685fc248d62148c967627b</t>
  </si>
  <si>
    <t>St. Thomas College (Autonomous), Thrissur, Kerala, India</t>
  </si>
  <si>
    <t>Chacko V.M., St. Thomas College (Autonomous), Thrissur, Kerala, India</t>
  </si>
  <si>
    <t>Areekara, Sujesh (57221119628); Sabu, A.S. (57221123434); Mathew, Alphonsa (24492017100); Parvathy, K.S. (6505698048); Wakif, A. (57191897577)</t>
  </si>
  <si>
    <t>Significance of nanoparticle radius on EMHD Casson nanomaterial flow with non-uniform heat source and second-order velocity slip</t>
  </si>
  <si>
    <t>10.1080/10407790.2023.2252598</t>
  </si>
  <si>
    <t>https://www.scopus.com/inward/record.uri?eid=2-s2.0-85169902638&amp;doi=10.1080%2f10407790.2023.2252598&amp;partnerID=40&amp;md5=7ecd19e9b642b851224d9410396bdc2f</t>
  </si>
  <si>
    <t>Department of Mathematics, St. Thomas’ College (Autonomous), Kerala, Thrissur, India; University of Calicut, Kerala, Malappuram, India; Department of Mathematics, Sri. C. Achutha Menon Government College, Kerala, Thrissur, India; Marian Research Centre for Mathematics, St. Mary’s College, Kerala, Thrissur, India; Laboratory of Mechanics, Faculty of Sciences Aïn Chock, Hassan II University of Casablanca, Casablanca, Morocco</t>
  </si>
  <si>
    <t>Areekara S., Department of Mathematics, St. Thomas’ College (Autonomous), Kerala, Thrissur, India, University of Calicut, Kerala, Malappuram, India, Department of Mathematics, Sri. C. Achutha Menon Government College, Kerala, Thrissur, India; Sabu A.S., Department of Mathematics, St. Thomas’ College (Autonomous), Kerala, Thrissur, India, University of Calicut, Kerala, Malappuram, India; Mathew A., Department of Mathematics, St. Thomas’ College (Autonomous), Kerala, Thrissur, India; Parvathy K.S., Marian Research Centre for Mathematics, St. Mary’s College, Kerala, Thrissur, India; Wakif A., Laboratory of Mechanics, Faculty of Sciences Aïn Chock, Hassan II University of Casablanca, Casablanca, Morocco</t>
  </si>
  <si>
    <t>Siril, V.S. (57194652954); Jasmi, K.K. (57765870000); AntoJohny, T. (58021204100); Madhusoodanan, K.N. (6603862725)</t>
  </si>
  <si>
    <t>Investigation of thickness effect on NO2 gas sensing properties of ZnO/Na thin films</t>
  </si>
  <si>
    <t>Materials Today: Proceedings</t>
  </si>
  <si>
    <t>10.1016/j.matpr.2022.11.422</t>
  </si>
  <si>
    <t>https://www.scopus.com/inward/record.uri?eid=2-s2.0-85144230804&amp;doi=10.1016%2fj.matpr.2022.11.422&amp;partnerID=40&amp;md5=d5765945f987ddf02005c79ca2c3f863</t>
  </si>
  <si>
    <t>Department of Instrumentation, Cochin University of Science and Technology, Cochin, 682022, India; Department of Physics, St. Thomas’ College (autonomous), Thrissur, 680001, India</t>
  </si>
  <si>
    <t>Siril V.S., Department of Instrumentation, Cochin University of Science and Technology, Cochin, 682022, India; Jasmi K.K., Department of Physics, St. Thomas’ College (autonomous), Thrissur, 680001, India; AntoJohny T., Department of Physics, St. Thomas’ College (autonomous), Thrissur, 680001, India; Madhusoodanan K.N., Department of Instrumentation, Cochin University of Science and Technology, Cochin, 682022, India</t>
  </si>
  <si>
    <t>Joseph, Jeena (57650858100); Ravindran, Meera (59314035400)</t>
  </si>
  <si>
    <t>Transmuted Exponentiated Kumaraswamy Distribution</t>
  </si>
  <si>
    <t>10.24412/1932-2321-2023-172-539-552</t>
  </si>
  <si>
    <t>https://www.scopus.com/inward/record.uri?eid=2-s2.0-85200479492&amp;doi=10.24412%2f1932-2321-2023-172-539-552&amp;partnerID=40&amp;md5=63d6b35139ccc299422747a7e14ffad0</t>
  </si>
  <si>
    <t>Department of Statistics, St. Thomas’ College (Autonomous), Thrissur, India</t>
  </si>
  <si>
    <t>Joseph J., Department of Statistics, St. Thomas’ College (Autonomous), Thrissur, India; Ravindran M., Department of Statistics, St. Thomas’ College (Autonomous), Thrissur, India</t>
  </si>
  <si>
    <t>Ali, Liaqat (57212543201); Kumar, Pardeep (57225916566); Iqbal, Zahoor (57225359438); Alhazmi, Sharifah E. (56127925800); Areekara, Sujesh (57221119628); Alqarni, M.M. (57226241733); Mathew, Alphonsa (24492017100); Apsari, Retna (36020108300)</t>
  </si>
  <si>
    <t>The optimization of heat transfer in thermally convective micropolar-based nanofluid flow by the influence of nanoparticle's diameter and nanolayer via stretching sheet: Sensitivity analysis approach</t>
  </si>
  <si>
    <t>Journal of Non-Equilibrium Thermodynamics</t>
  </si>
  <si>
    <t>10.1515/jnet-2022-0064</t>
  </si>
  <si>
    <t>https://www.scopus.com/inward/record.uri?eid=2-s2.0-85146902734&amp;doi=10.1515%2fjnet-2022-0064&amp;partnerID=40&amp;md5=2e493d0dd348fa682d9be914073b1afc</t>
  </si>
  <si>
    <t>School of Sciences, Xi'An Technological University, Xi'an, 710021, China; Department of Mathematics and Statistics, Chaudhary Charan Singh Haryana Agricultural University, Hisar, 125004, India; Department of Mathematics, Quaid-i-Azam University, Islamabad, 44000, Pakistan; Mathematics Department, Al-Qunfudah University College, Umm Al-Qura University, Mecca, Saudi Arabia; Department of Mathematics, St. Thomas College (Autonomous), Kerala, Thrissur, 680001, India; Department of Mathematics, College of Sciences, King Khalid University, Abha, 61413, Saudi Arabia; Department of Engineering, Faculty of Advanced Technology and Multidiscipline, Universitas Airlangga, Surabaya, 60115, Indonesia; Department of Physics, Faculty of Science and Technology, Universitas Airlangga, Surabaya, 60115, Indonesia</t>
  </si>
  <si>
    <t>Ali L., School of Sciences, Xi'An Technological University, Xi'an, 710021, China, Department of Engineering, Faculty of Advanced Technology and Multidiscipline, Universitas Airlangga, Surabaya, 60115, Indonesia; Kumar P., Department of Mathematics and Statistics, Chaudhary Charan Singh Haryana Agricultural University, Hisar, 125004, India; Iqbal Z., Department of Mathematics, Quaid-i-Azam University, Islamabad, 44000, Pakistan; Alhazmi S.E., Mathematics Department, Al-Qunfudah University College, Umm Al-Qura University, Mecca, Saudi Arabia; Areekara S., Department of Mathematics, St. Thomas College (Autonomous), Kerala, Thrissur, 680001, India; Alqarni M.M., Department of Mathematics, College of Sciences, King Khalid University, Abha, 61413, Saudi Arabia; Mathew A., Department of Mathematics, St. Thomas College (Autonomous), Kerala, Thrissur, 680001, India; Apsari R., Department of Engineering, Faculty of Advanced Technology and Multidiscipline, Universitas Airlangga, Surabaya, 60115, Indonesia, Department of Physics, Faculty of Science and Technology, Universitas Airlangga, Surabaya, 60115, Indonesia</t>
  </si>
  <si>
    <t>Mathew, Silvy (57219394962); Rajan, Reshma (57208663951)</t>
  </si>
  <si>
    <t>Medicinal Properties and Population Studies on Sarcostigma kleinii Wight &amp; Arn</t>
  </si>
  <si>
    <t>Bioprospecting of Tropical Medicinal Plants</t>
  </si>
  <si>
    <t>10.1007/978-3-031-28780-0_27</t>
  </si>
  <si>
    <t>https://www.scopus.com/inward/record.uri?eid=2-s2.0-85199005104&amp;doi=10.1007%2f978-3-031-28780-0_27&amp;partnerID=40&amp;md5=02690287db0c4bdda2f79939ee103950</t>
  </si>
  <si>
    <t>Post Graduate Department of Botany, Vimala College (Autonomous), Kerala, Thrissur, India; Post Graduate Department of Botany, St. Thomas College (Autonomous), Kerala, Thrissur, India</t>
  </si>
  <si>
    <t>Mathew S., Post Graduate Department of Botany, Vimala College (Autonomous), Kerala, Thrissur, India, Post Graduate Department of Botany, St. Thomas College (Autonomous), Kerala, Thrissur, India; Rajan R., Post Graduate Department of Botany, Vimala College (Autonomous), Kerala, Thrissur, India, Post Graduate Department of Botany, St. Thomas College (Autonomous), Kerala, Thrissur, India</t>
  </si>
  <si>
    <t>Shaji, Ashin K. (59315224300); Sebastian, Rani (59314234300)</t>
  </si>
  <si>
    <t>SOME APPLICATIONS OF TRANSMUTED LOG-UNIFORM DISTRIBUTION</t>
  </si>
  <si>
    <t>10.24412/1932-2321-2023-476-1046-1055</t>
  </si>
  <si>
    <t>https://www.scopus.com/inward/record.uri?eid=2-s2.0-85203178358&amp;doi=10.24412%2f1932-2321-2023-476-1046-1055&amp;partnerID=40&amp;md5=bc4a54afdc880d9eb8089066868436f2</t>
  </si>
  <si>
    <t>Department of Statistics, St.Thomas’ college (Autonomous), Kerala, Thrissur, 680001, India</t>
  </si>
  <si>
    <t>Shaji A.K., Department of Statistics, St.Thomas’ college (Autonomous), Kerala, Thrissur, 680001, India; Sebastian R., Department of Statistics, St.Thomas’ college (Autonomous), Kerala, Thrissur, 680001, India</t>
  </si>
  <si>
    <t>Paul, Tessy (57223331419); Palakulam, Joyal Jain (58027164900); Unnikrishnan, N.V. (7003979068); Philip, Reji (7005925901); Mary, K.A. Ann (55882907900)</t>
  </si>
  <si>
    <t>Warm to cool tunable ultra-stable white light emissions from carbon dots -Tb3+ - Eu3+ doped silica</t>
  </si>
  <si>
    <t>Optical Materials</t>
  </si>
  <si>
    <t>10.1016/j.optmat.2023.113673</t>
  </si>
  <si>
    <t>https://www.scopus.com/inward/record.uri?eid=2-s2.0-85150836055&amp;doi=10.1016%2fj.optmat.2023.113673&amp;partnerID=40&amp;md5=84a4693391401242b30c993e87b0943f</t>
  </si>
  <si>
    <t>Department of Physics, St. Thomas College (Autonomous), Thrissur, 680001, India; School of Pure and Applied Physics, Mahatma Gandhi University, Kottayam, Kerala, 686560, India; Light and Matter Physics Group, Raman Research Institute, C.V. Raman Avenue, Bangalore, 560080, India</t>
  </si>
  <si>
    <t>Paul T., Department of Physics, St. Thomas College (Autonomous), Thrissur, 680001, India; Palakulam J.J., Department of Physics, St. Thomas College (Autonomous), Thrissur, 680001, India; Unnikrishnan N.V., School of Pure and Applied Physics, Mahatma Gandhi University, Kottayam, Kerala, 686560, India; Philip R., Light and Matter Physics Group, Raman Research Institute, C.V. Raman Avenue, Bangalore, 560080, India; Mary K.A.A., Department of Physics, St. Thomas College (Autonomous), Thrissur, 680001, India</t>
  </si>
  <si>
    <t>K A, Ann Mary (58026912400); Paul, Tessy (57223331419); Kuttappan, Anupama (58026365800); P O, Jibin (58604913700); K K, Anoop (58604658800)</t>
  </si>
  <si>
    <t>Dual emitting carbon nanoparticles for tunable white light emission</t>
  </si>
  <si>
    <t>Carbon Trends</t>
  </si>
  <si>
    <t>10.1016/j.cartre.2023.100296</t>
  </si>
  <si>
    <t>https://www.scopus.com/inward/record.uri?eid=2-s2.0-85171613834&amp;doi=10.1016%2fj.cartre.2023.100296&amp;partnerID=40&amp;md5=74ca2570038a2ecad82bfb81747a0ace</t>
  </si>
  <si>
    <t>Department of Physics, St. Thomas College (Autonomous), Thrissur, 680 001, India; Department of Physics, Cochin University of Science &amp; Technology, Kerala, Cochin, 680 022, India</t>
  </si>
  <si>
    <t>K A A.M., Department of Physics, St. Thomas College (Autonomous), Thrissur, 680 001, India; Paul T., Department of Physics, St. Thomas College (Autonomous), Thrissur, 680 001, India; Kuttappan A., Department of Physics, St. Thomas College (Autonomous), Thrissur, 680 001, India; P O J., Department of Physics, St. Thomas College (Autonomous), Thrissur, 680 001, India; K K A., Department of Physics, Cochin University of Science &amp; Technology, Kerala, Cochin, 680 022, India</t>
  </si>
  <si>
    <t>Jos, Ben (57223424551); Babu, Chrisma Rose (58675200300); Naduvath, Johns (55361054000); Shanu, A.S. (57206196758); Shaji, S. (6603058316); Hossain, Aslam (56797598000); Anila, E.I. (23982153100)</t>
  </si>
  <si>
    <t>Na+ doped CuO: A new paradigm electrode material for high performance supercapacitors</t>
  </si>
  <si>
    <t>Ceramics International</t>
  </si>
  <si>
    <t>10.1016/j.ceramint.2024.08.213</t>
  </si>
  <si>
    <t>https://www.scopus.com/inward/record.uri?eid=2-s2.0-85201477447&amp;doi=10.1016%2fj.ceramint.2024.08.213&amp;partnerID=40&amp;md5=7a76cdfeea811cff5e79910be8c6ce56</t>
  </si>
  <si>
    <t>Optoelectronic and Nanomaterials' Research Laboratory, Department of Physics, Union Christian College, Kerala, Aluva, 683102, India; Department of Physics and Electronics, CHRIST (Deemed to be University), Karnataka, Bangalore, 560029, India; Department of Physics, S t. Thomas College (Autonomous), University of Calicut, Kerala, Thrissur, India; Universidad Autónoma de Nuevo León(UANL), Facultad de IngenieríaMecánica y Eléctrica (FIME), Av. Universidad, Cd. Universitaria, Nuevo León, San Nicolás de los Garza, 66455, Mexico; Smart Materials Research Institute, Southern Federal University, Sladkova 178/24, Rostov-on-Don, 344090, Russian Federation</t>
  </si>
  <si>
    <t>Jos B., Optoelectronic and Nanomaterials' Research Laboratory, Department of Physics, Union Christian College, Kerala, Aluva, 683102, India; Babu C.R., Department of Physics and Electronics, CHRIST (Deemed to be University), Karnataka, Bangalore, 560029, India; Naduvath J., Department of Physics, S t. Thomas College (Autonomous), University of Calicut, Kerala, Thrissur, India; Shanu A.S., Department of Physics, S t. Thomas College (Autonomous), University of Calicut, Kerala, Thrissur, India; Shaji S., Universidad Autónoma de Nuevo León(UANL), Facultad de IngenieríaMecánica y Eléctrica (FIME), Av. Universidad, Cd. Universitaria, Nuevo León, San Nicolás de los Garza, 66455, Mexico; Hossain A., Smart Materials Research Institute, Southern Federal University, Sladkova 178/24, Rostov-on-Don, 344090, Russian Federation; Anila E.I., Department of Physics and Electronics, CHRIST (Deemed to be University), Karnataka, Bangalore, 560029, India</t>
  </si>
  <si>
    <t>Abhijith, P. (58785856300); Sabu, A.S. (57221123434); Areekara, Sujesh (57221119628); Mathew, Alphonsa (24492017100)</t>
  </si>
  <si>
    <t>Nonlinear buoyancy driven MHD Reiner–Rivlin nanoliquid flow with quadratic radiation</t>
  </si>
  <si>
    <t>10.1080/10407782.2023.2294051</t>
  </si>
  <si>
    <t>https://www.scopus.com/inward/record.uri?eid=2-s2.0-85180910754&amp;doi=10.1080%2f10407782.2023.2294051&amp;partnerID=40&amp;md5=e2933418a7d20d4f8d914919662b4af5</t>
  </si>
  <si>
    <t>Department of Mathematics, St. Thomas College (Autonomous), Kerala, Thrissur, India; Department of Mathematics, Sri. C. Achutha Menon Government College, Kerala, Thrissur, India</t>
  </si>
  <si>
    <t>Abhijith P., Department of Mathematics, St. Thomas College (Autonomous), Kerala, Thrissur, India; Sabu A.S., Department of Mathematics, St. Thomas College (Autonomous), Kerala, Thrissur, India; Areekara S., Department of Mathematics, Sri. C. Achutha Menon Government College, Kerala, Thrissur, India; Mathew A., Department of Mathematics, St. Thomas College (Autonomous), Kerala, Thrissur, India</t>
  </si>
  <si>
    <t>Johnpaul, C.I. (57091714900); Vivekanandan, Manojkumar (57210416051); Premkamal, Praveen Kumar (57203435136); Ramya, R. (57220401275)</t>
  </si>
  <si>
    <t>Blockchain based Secure Erlang Server for Request based Group Communication over XMPP</t>
  </si>
  <si>
    <t>2023 International Conference on Advances in Intelligent Computing and Applications, AICAPS 2023</t>
  </si>
  <si>
    <t>10.1109/AICAPS57044.2023.10074294</t>
  </si>
  <si>
    <t>https://www.scopus.com/inward/record.uri?eid=2-s2.0-85152191003&amp;doi=10.1109%2fAICAPS57044.2023.10074294&amp;partnerID=40&amp;md5=cc1dbe9f302611c8c161038b5b9676d0</t>
  </si>
  <si>
    <t>St. Thomas College, Department of Computer Science and Applications, Kerala, Thrissur, India; Srm University-AP, School of Engineering and Applied Sciences, Department of Computer Science and Engineering, Andhra Pradesh, Amaravati, India; Kamaraj College of Engineering and Technology, Department of Computer Science and Engineering, Virudhunagar, India</t>
  </si>
  <si>
    <t>Johnpaul C.I., St. Thomas College, Department of Computer Science and Applications, Kerala, Thrissur, India; Vivekanandan M., Srm University-AP, School of Engineering and Applied Sciences, Department of Computer Science and Engineering, Andhra Pradesh, Amaravati, India; Premkamal P.K., Kamaraj College of Engineering and Technology, Department of Computer Science and Engineering, Virudhunagar, India; Ramya R., Kamaraj College of Engineering and Technology, Department of Computer Science and Engineering, Virudhunagar, India</t>
  </si>
  <si>
    <t>Deep - Morpho Algorithm (DMA) for medicinal leaves features extraction</t>
  </si>
  <si>
    <t>Multimedia Tools and Applications</t>
  </si>
  <si>
    <t>10.1007/s11042-023-14567-y</t>
  </si>
  <si>
    <t>https://www.scopus.com/inward/record.uri?eid=2-s2.0-85148630727&amp;doi=10.1007%2fs11042-023-14567-y&amp;partnerID=40&amp;md5=0cf31b6c271146f770ee858782bd3682</t>
  </si>
  <si>
    <t>Enhancing Multivariate Control Charts for Individual Observations Using ROC Estimates</t>
  </si>
  <si>
    <t>10.1515/eqc-2023-0023</t>
  </si>
  <si>
    <t>https://www.scopus.com/inward/record.uri?eid=2-s2.0-85173253322&amp;doi=10.1515%2feqc-2023-0023&amp;partnerID=40&amp;md5=c523dee59d46014a797b622eaee762e6</t>
  </si>
  <si>
    <t>Department of Statistics, St. Thomas College (Autonomous), Kerala, Thrissur, India; Department of Statistics, St. Thomas College (Autonomous), University of Calicut, Malappuram, Kerala, Thrissur, India</t>
  </si>
  <si>
    <t>Vijayalakshmi S., Department of Statistics, St. Thomas College (Autonomous), University of Calicut, Malappuram, Kerala, Thrissur, India; Sebastian N., Department of Statistics, St. Thomas College (Autonomous), Kerala, Thrissur, India; Sajesh T.A., Department of Statistics, St. Thomas College (Autonomous), Kerala, Thrissur, India</t>
  </si>
  <si>
    <t>Unravelling Thermal Efficiency of Hybrid Casson Nanoliquid Flow Through Sensitivity Analysis</t>
  </si>
  <si>
    <t>BioNanoScience</t>
  </si>
  <si>
    <t>10.1007/s12668-024-01346-8</t>
  </si>
  <si>
    <t>https://www.scopus.com/inward/record.uri?eid=2-s2.0-85186887819&amp;doi=10.1007%2fs12668-024-01346-8&amp;partnerID=40&amp;md5=25924524cfe9f2f2b9e9e07af37d48e5</t>
  </si>
  <si>
    <t>Sajesh, T.A. (36697035900)</t>
  </si>
  <si>
    <t>FAST AND ROBUST BIVARIATE CONTROL CHARTS FOR INDIVIDUAL OBSERVATIONS</t>
  </si>
  <si>
    <t>10.24412/1932-2321-2023-476-296-308</t>
  </si>
  <si>
    <t>https://www.scopus.com/inward/record.uri?eid=2-s2.0-85203148886&amp;doi=10.24412%2f1932-2321-2023-476-296-308&amp;partnerID=40&amp;md5=da46d489c7b66704492d901803b93648</t>
  </si>
  <si>
    <t>Sajesh T.A., Department of Statistics, St. Thomas College (Autonomous), Kerala, Thrissur, India</t>
  </si>
  <si>
    <t>Tak, Priya (58630392300); Poonia, Hemant (57193238791); Areekara, Sujesh (57221119628); Sabu, A.S. (57221123434); Mathew, Alphonsa (24492017100)</t>
  </si>
  <si>
    <t>Non-similar approach on the MHD Carreau nanofluid flow with quadratic radiation and Soret-Dufour effects</t>
  </si>
  <si>
    <t>10.1088/1402-4896/acf4cf</t>
  </si>
  <si>
    <t>https://www.scopus.com/inward/record.uri?eid=2-s2.0-85173101556&amp;doi=10.1088%2f1402-4896%2facf4cf&amp;partnerID=40&amp;md5=de0d8473071af9cfa5ebefa8b6ba0f81</t>
  </si>
  <si>
    <t>Department of Mathematics and Statistics, Chaudhary Charan Singh Haryana Agricultural University, Hisar, India; Department of Mathematics, St. Thomas College (Autonomous), Kerala, Thrissur, India; Department of Mathematics, Sri. C. Achutha Menon Government College, Kerala, Thrissur, India; University of Calicut, Kerala, Malappuram, India</t>
  </si>
  <si>
    <t>Tak P., Department of Mathematics and Statistics, Chaudhary Charan Singh Haryana Agricultural University, Hisar, India; Poonia H., Department of Mathematics and Statistics, Chaudhary Charan Singh Haryana Agricultural University, Hisar, India; Areekara S., Department of Mathematics, St. Thomas College (Autonomous), Kerala, Thrissur, India, Department of Mathematics, Sri. C. Achutha Menon Government College, Kerala, Thrissur, India; Sabu A.S., Department of Mathematics, St. Thomas College (Autonomous), Kerala, Thrissur, India; Mathew A., Department of Mathematics, St. Thomas College (Autonomous), Kerala, Thrissur, India, University of Calicut, Kerala, Malappuram, India</t>
  </si>
  <si>
    <t>Significance of nanoparticle radius on EMHD Casson blood-gold nanomaterial flow with non-uniform heat source and Arrhenius kinetics</t>
  </si>
  <si>
    <t>10.1007/s10973-023-12288-w</t>
  </si>
  <si>
    <t>https://www.scopus.com/inward/record.uri?eid=2-s2.0-85164180037&amp;doi=10.1007%2fs10973-023-12288-w&amp;partnerID=40&amp;md5=700bf9648bc164f4686e89f561d3ed72</t>
  </si>
  <si>
    <t>Sankaran, P.G. (7003967479); Ashlin Mathew, P.M. (57224921773); Sreedevi, E.P. (35760615000)</t>
  </si>
  <si>
    <t>Comparison of Cause Specific Rate Functions of Panel Count Data with Multiple Modes of Recurrence</t>
  </si>
  <si>
    <t>https://www.scopus.com/inward/record.uri?eid=2-s2.0-85209784684&amp;partnerID=40&amp;md5=e9d6a3bb97f2e4859e3c53d498338136</t>
  </si>
  <si>
    <t>Department of Statistics, Cochin University of Science and Technology, Cochin, India; Department of Statistics, St. Thomas College (Autonomous), Thrissur, India</t>
  </si>
  <si>
    <t>Sankaran P.G., Department of Statistics, Cochin University of Science and Technology, Cochin, India; Ashlin Mathew P.M., Department of Statistics, St. Thomas College (Autonomous), Thrissur, India; Sreedevi E.P., Department of Statistics, Cochin University of Science and Technology, Cochin, India</t>
  </si>
  <si>
    <t>Rasin, R.S. (57201071130); Sunoj, S.M. (6507042917); Poduval, Rakesh (58669434100)</t>
  </si>
  <si>
    <t>Kernel-based Estimation of Ageing Intensity Function: Properties and Applications</t>
  </si>
  <si>
    <t>Austrian Journal of Statistics</t>
  </si>
  <si>
    <t>10.17713/ajs.v52i5.1497</t>
  </si>
  <si>
    <t>https://www.scopus.com/inward/record.uri?eid=2-s2.0-85175167446&amp;doi=10.17713%2fajs.v52i5.1497&amp;partnerID=40&amp;md5=56963a4b1b74a6cde171128efd0a1ac4</t>
  </si>
  <si>
    <t>Department of Statistics, St. Thomas College (Autonomous), Thrissur-01, Kerala, India; Department of Statistics, Cochin University of Science and Technology, Kerala, Cochin, 682 022, India; IMMO Information Technology PVT. LTD, 6/405-1, Kerala, Cochin, 682021, India</t>
  </si>
  <si>
    <t>Rasin R.S., Department of Statistics, St. Thomas College (Autonomous), Thrissur-01, Kerala, India; Sunoj S.M., Department of Statistics, Cochin University of Science and Technology, Kerala, Cochin, 682 022, India; Poduval R., IMMO Information Technology PVT. LTD, 6/405-1, Kerala, Cochin, 682021, India</t>
  </si>
  <si>
    <t>1026597X</t>
  </si>
  <si>
    <t>Jasmi, K.K. (57765870000); Johny, T Anto (57217932090); Siril, V.S. (57194652954); Madhusoodanan, K.N. (6603862725)</t>
  </si>
  <si>
    <t>Impact of oxygen vacancies on enhanced NO2 gas sensing performance of lithium doped Co:ZnO thin films</t>
  </si>
  <si>
    <t>10.1088/1402-4896/ad4789</t>
  </si>
  <si>
    <t>https://www.scopus.com/inward/record.uri?eid=2-s2.0-85193448934&amp;doi=10.1088%2f1402-4896%2fad4789&amp;partnerID=40&amp;md5=62924b8ae9f2301b12612850071ec050</t>
  </si>
  <si>
    <t>Department of Physics, St Thomas’ College (Autonomous), Affiliated to University of Calicut, Thrissur, 680001, India; Department of Instrumentation, Cochin University of Science and Technology, Cochin, 682022, India</t>
  </si>
  <si>
    <t>Jasmi K.K., Department of Physics, St Thomas’ College (Autonomous), Affiliated to University of Calicut, Thrissur, 680001, India; Johny T.A., Department of Physics, St Thomas’ College (Autonomous), Affiliated to University of Calicut, Thrissur, 680001, India; Siril V.S., Department of Instrumentation, Cochin University of Science and Technology, Cochin, 682022, India; Madhusoodanan K.N., Department of Instrumentation, Cochin University of Science and Technology, Cochin, 682022, India</t>
  </si>
  <si>
    <t>Anitha, T.V. (58440773400); Gadha Menon, K. (58652618300); Venugopal, Keerthana (58652304100); Vimalkumar, T.V. (36026975500)</t>
  </si>
  <si>
    <t>Investigating the role of film thickness on the physical properties of sol-gel coated CuO thin films: Discussing its potentiality in optoelectronic applications</t>
  </si>
  <si>
    <t>Materials Science and Engineering: B</t>
  </si>
  <si>
    <t>10.1016/j.mseb.2023.116960</t>
  </si>
  <si>
    <t>https://www.scopus.com/inward/record.uri?eid=2-s2.0-85174330591&amp;doi=10.1016%2fj.mseb.2023.116960&amp;partnerID=40&amp;md5=721a922be62c9ee71a69658f79c8bae8</t>
  </si>
  <si>
    <t>Department of Physics, St. Thomas College (Autonomous), Thrissur, 680 001, India</t>
  </si>
  <si>
    <t>Anitha T.V., Department of Physics, St. Thomas College (Autonomous), Thrissur, 680 001, India; Gadha Menon K., Department of Physics, St. Thomas College (Autonomous), Thrissur, 680 001, India; Venugopal K., Department of Physics, St. Thomas College (Autonomous), Thrissur, 680 001, India; Vimalkumar T.V., Department of Physics, St. Thomas College (Autonomous), Thrissur, 680 001, India</t>
  </si>
  <si>
    <t>Mathai, A.M. (7006396433); Sebastian, Nicy (25628942200)</t>
  </si>
  <si>
    <t>On distributions of covariance structures</t>
  </si>
  <si>
    <t>10.1080/03610926.2022.2045022</t>
  </si>
  <si>
    <t>https://www.scopus.com/inward/record.uri?eid=2-s2.0-85128495918&amp;doi=10.1080%2f03610926.2022.2045022&amp;partnerID=40&amp;md5=a003a513ce2aaa0a23008cb794afb07b</t>
  </si>
  <si>
    <t>Mathematics and Statistics, McGill University, Montreal, QC, Canada; Department of Statistics, St Thomas College, Thrissur, Kerala, India</t>
  </si>
  <si>
    <t>Mathai A.M., Mathematics and Statistics, McGill University, Montreal, QC, Canada; Sebastian N., Department of Statistics, St Thomas College, Thrissur, Kerala, India</t>
  </si>
  <si>
    <t>Silver Ion-Induced Reversible Turn-Off Fluorescence in Redox States of Poly-o-phenylenediamine</t>
  </si>
  <si>
    <t>Industrial and Engineering Chemistry Research</t>
  </si>
  <si>
    <t>10.1021/acs.iecr.3c03380</t>
  </si>
  <si>
    <t>https://www.scopus.com/inward/record.uri?eid=2-s2.0-85184008621&amp;doi=10.1021%2facs.iecr.3c03380&amp;partnerID=40&amp;md5=b15a339e94de7ec56e6949282c168315</t>
  </si>
  <si>
    <t>Publication Type</t>
  </si>
  <si>
    <t>Authors</t>
  </si>
  <si>
    <t>Author Full Names</t>
  </si>
  <si>
    <t>Article Title</t>
  </si>
  <si>
    <t>Source Title</t>
  </si>
  <si>
    <t>Language</t>
  </si>
  <si>
    <t>Document Type</t>
  </si>
  <si>
    <t>Author Keywords</t>
  </si>
  <si>
    <t>Keywords Plus</t>
  </si>
  <si>
    <t>Abstract</t>
  </si>
  <si>
    <t>Addresses</t>
  </si>
  <si>
    <t>Reprint Addresses</t>
  </si>
  <si>
    <t>Email Addresses</t>
  </si>
  <si>
    <t>Researcher Ids</t>
  </si>
  <si>
    <t>ORCIDs</t>
  </si>
  <si>
    <t>Funding Orgs</t>
  </si>
  <si>
    <t>Funding Name Preferred</t>
  </si>
  <si>
    <t>Funding Text</t>
  </si>
  <si>
    <t>Cited Reference Count</t>
  </si>
  <si>
    <t>Times Cited, WoS Core</t>
  </si>
  <si>
    <t>Times Cited, All Databases</t>
  </si>
  <si>
    <t>180 Day Usage Count</t>
  </si>
  <si>
    <t>Since 2013 Usage Count</t>
  </si>
  <si>
    <t>Publisher</t>
  </si>
  <si>
    <t>Publisher City</t>
  </si>
  <si>
    <t>Publisher Address</t>
  </si>
  <si>
    <t>eISSN</t>
  </si>
  <si>
    <t>Journal Abbreviation</t>
  </si>
  <si>
    <t>Journal ISO Abbreviation</t>
  </si>
  <si>
    <t>Publication Date</t>
  </si>
  <si>
    <t>Publication Year</t>
  </si>
  <si>
    <t>Start Page</t>
  </si>
  <si>
    <t>End Page</t>
  </si>
  <si>
    <t>Article Number</t>
  </si>
  <si>
    <t>DOI Link</t>
  </si>
  <si>
    <t>Date of Export</t>
  </si>
  <si>
    <t>UT (Unique WOS ID)</t>
  </si>
  <si>
    <t>Web of Science Record</t>
  </si>
  <si>
    <t>J</t>
  </si>
  <si>
    <t>Adambukulam, SP; Kakkassery, FK</t>
  </si>
  <si>
    <t/>
  </si>
  <si>
    <t>Adambukulam, Shaun Paul; Kakkassery, Francy K.</t>
  </si>
  <si>
    <t>ODONATOLOGICA</t>
  </si>
  <si>
    <t>English</t>
  </si>
  <si>
    <t>Article</t>
  </si>
  <si>
    <t>Dragonfly; Anisoptera; Kerala</t>
  </si>
  <si>
    <t>The final instar larva of Burmagomphus laidlawi Fraser, 1924, is described for the first time based on one larva and several exuviae collected from the Tejaswini River, Kan-nur district of Kerala, India. The larva is distinguished by the presence of well-developed abdominal dorsal spines on S7-9.</t>
  </si>
  <si>
    <t>[Adambukulam, Shaun Paul; Kakkassery, Francy K.] Thrissur Univ Calicut, St Thomas Coll Autonomous, Dept Zool, Thenhipalam, Kerala, India</t>
  </si>
  <si>
    <t>Adambukulam, SP (corresponding author), Thrissur Univ Calicut, St Thomas Coll Autonomous, Dept Zool, Thenhipalam, Kerala, India.</t>
  </si>
  <si>
    <t>shaunpaultcr@gmail.com; kakkassery@yahoo.com</t>
  </si>
  <si>
    <t>SOC INT ODONATOLOGICA</t>
  </si>
  <si>
    <t>BILTHOVEN</t>
  </si>
  <si>
    <t>P O BOX 256, BILTHOVEN, 00000, NETHERLANDS</t>
  </si>
  <si>
    <t>0375-0183</t>
  </si>
  <si>
    <t>DEC</t>
  </si>
  <si>
    <t>3-4</t>
  </si>
  <si>
    <t>10.60024/odon.v52i3-4a7</t>
  </si>
  <si>
    <t>2024-12-16</t>
  </si>
  <si>
    <t>WOS:001146434700005</t>
  </si>
  <si>
    <t>Unnikrishnan, UA; Sobczyk, T; Jose, RT; Jose, J</t>
  </si>
  <si>
    <t>Unnikrishnan, Usha Ayyath; Sobczyk, Thomas; Jose, Roby Thekkudan; Jose, Joyce</t>
  </si>
  <si>
    <t>ZOOTAXA</t>
  </si>
  <si>
    <t>Bagworm; Psychidae; Eumasiinae; Kerala; lichens</t>
  </si>
  <si>
    <t>A new species of bagworm moth, Eumasia venefica sp. nov., from the subfamily Eumasiinae, is described from Kerala, India. This species has a peculiar larval ecology, larval case structure and an association with lichens. The paper describes the detailed taxonomy of the adult and the larval stages of the species.</t>
  </si>
  <si>
    <t>[Unnikrishnan, Usha Ayyath; Jose, Joyce] Thrissur Univ Calicut, St Thomas Coll Autonomous, Dept Zool, Thenhipalam, Kerala, India; [Sobczyk, Thomas] Diesterwegstr 28, D-02977 Hoyerswerda, Germany; [Jose, Roby Thekkudan] Mala Univ Calicut, Carmel Coll, Dept Bot, Trichur, Kerala, India</t>
  </si>
  <si>
    <t>Jose, J (corresponding author), Thrissur Univ Calicut, St Thomas Coll Autonomous, Dept Zool, Thenhipalam, Kerala, India.</t>
  </si>
  <si>
    <t>ushaunni77@gmail.com; thomassobczyk@aol.com; robyjosethekkudan@gmail.com; joyceofthejungle@gmail.com</t>
  </si>
  <si>
    <t>Jose, Joyce/AAR-5250-2021</t>
  </si>
  <si>
    <t>Jose, Joyce/0000-0002-6578-1843</t>
  </si>
  <si>
    <t>MAGNOLIA PRESS</t>
  </si>
  <si>
    <t>AUCKLAND</t>
  </si>
  <si>
    <t>250F Marua Road Mt Wellington, AUCKLAND, ST LUKES 1023, NEW ZEALAND</t>
  </si>
  <si>
    <t>1175-5326</t>
  </si>
  <si>
    <t>1175-5334</t>
  </si>
  <si>
    <t>OCT 5</t>
  </si>
  <si>
    <t>WOS:001090774300001</t>
  </si>
  <si>
    <t>Key words; Bagworm; Psychidae; COI; Taleporiinae</t>
  </si>
  <si>
    <t>PHYLOGENIES</t>
  </si>
  <si>
    <t>A new genus and species, Capulopsyche keralensis gen. et sp. nov. from the subfamily Taleporiinae is described from Kerala, India. The new genus has distinct features from other genera of the subfamily. Double-walled larval case architecture is one of the unique characteristics of this genus. Details of life stages, distribution, COI sequencing, and the morphology of adults are described in the paper.</t>
  </si>
  <si>
    <t>[Unnikrishnan, Usha Ayyath; Jose, Joyce] Thrissur Univ Calicut, St Thomas Coll, Dept Zool, Trichur, Kerala, India; [Sobczyk, Thomas] Diesterwegstr 28, D-02977 Hoyerswerda, Germany; [Jose, Roby Thekkudan] Mala Univ Calicut, Carmel Coll, Dept Bot, Malappuram, Kerala, India</t>
  </si>
  <si>
    <t>Jose, J (corresponding author), Thrissur Univ Calicut, St Thomas Coll, Dept Zool, Trichur, Kerala, India.</t>
  </si>
  <si>
    <t>Sobczyk, Thomas/0000-0003-0050-7437; Jose, Joyce/0000-0002-6578-1843</t>
  </si>
  <si>
    <t>MAR 29</t>
  </si>
  <si>
    <t>WOS:000967811200002</t>
  </si>
  <si>
    <t>Abhijith, P; Sabu, AS; Areekara, S; Mathew, A</t>
  </si>
  <si>
    <t>Abhijith, P.; Sabu, A. S.; Areekara, Sujesh; Mathew, Alphonsa</t>
  </si>
  <si>
    <t>Nonlinear buoyancy driven MHD Reiner-Rivlin nanoliquid flow with quadratic radiation</t>
  </si>
  <si>
    <t>NUMERICAL HEAT TRANSFER PART A-APPLICATIONS</t>
  </si>
  <si>
    <t>Article; Early Access</t>
  </si>
  <si>
    <t>Inclined plate; MHD flow; nonlinear buoyancy; quadratic radiation; Reiner-Rivlin nanofluid</t>
  </si>
  <si>
    <t>HEAT-TRANSFER; NANOFLUID; AIR</t>
  </si>
  <si>
    <t>The present study investigates the dynamics of Reiner-Rivlin nanofluid flow past an inclined flat plate considering quadratic radiation, external magnetic field and nonlinear buoyancy. Appropriate similarity transformations are employed to transform the mathematically modeled equations and are then resolved using the finite-difference based bvp5c scheme, which implements the four-stage Lobatto IIIa formula, in MATLAB. A comparative study between the transport phenomena of non-Newtonian and Newtonian case is also performed. It is observed that the Newtonian case exhibit higher solutal and thermal fields when compared to the non-Newtonian case. However, the results are reversed in the case of velocity profile. The Reiner-Rivlin nanofluid has improved heat transfer rate and drag coefficient characteristics than the Newtonian fluid. Augmentations in the inclination angle descend the velocity profile and ascend the thermal and solutal fields. The increment in the radiation parameter and Hartmann number causes an increment in the nanoliquid temperature. It is also observed that the velocity profile is directly proportional to the changes in the buoyancy ratio. Moreover, the present study has applications in the field of plasma studies, aerodynamics, and cooling systems.</t>
  </si>
  <si>
    <t>[Abhijith, P.; Sabu, A. S.; Mathew, Alphonsa] St Thomas Coll Autonomous, Dept Math, Trichur, Kerala, India; [Areekara, Sujesh] Sri C Achutha Menon Govt Coll, Dept Math, Trichur, Kerala, India</t>
  </si>
  <si>
    <t>Mathew, A (corresponding author), St Thomas Coll Autonomous, Dept Math, Trichur, Kerala, India.;Areekara, S (corresponding author), Sri C Achutha Menon Govt Coll, Dept Math, Trichur, Kerala, India.</t>
  </si>
  <si>
    <t>sujeshareekara@gmail.com; alphonsa@stthomas.ac.in</t>
  </si>
  <si>
    <t>AREEKARA, SUJESH/AAA-8459-2022; Mathew, Dr Alphonsa/AAK-1108-2021; Sabu, A S/AFL-9590-2022</t>
  </si>
  <si>
    <t>AREEKARA, SUJESH/0000-0001-7860-8268; Viswanath, Abhijith/0009-0004-4577-9801; Mathew, Dr Alphonsa/0000-0002-3810-4484; Sabu, A S/0000-0002-3294-7130</t>
  </si>
  <si>
    <t>TAYLOR &amp; FRANCIS INC</t>
  </si>
  <si>
    <t>PHILADELPHIA</t>
  </si>
  <si>
    <t>530 WALNUT STREET, STE 850, PHILADELPHIA, PA 19106 USA</t>
  </si>
  <si>
    <t>1040-7782</t>
  </si>
  <si>
    <t>1521-0634</t>
  </si>
  <si>
    <t>NUMER HEAT TR A-APPL</t>
  </si>
  <si>
    <t>Numer. Heat Tranf. A-Appl.</t>
  </si>
  <si>
    <t>2023 DEC 13</t>
  </si>
  <si>
    <t>WOS:001132189400001</t>
  </si>
  <si>
    <t>Paul, T; Palakulam, JJ; Unnikrishnan, NV; Philip, R; Mary, KAA</t>
  </si>
  <si>
    <t>Paul, Tessy; Palakulam, Joyal Jain; Unnikrishnan, N. V.; Philip, Reji; Mary, K. A. Ann</t>
  </si>
  <si>
    <t>Warm to cool tunable ultra-stable white light emissions from carbon dots-Tb3+-Eu3+doped silica</t>
  </si>
  <si>
    <t>OPTICAL MATERIALS</t>
  </si>
  <si>
    <t>Carbon quantum dots (CQDs); White light emission (WLE); Rare earth ions (RE); Excitation dependant; Cool white light; Warm white light</t>
  </si>
  <si>
    <t>HIGH QUANTUM YIELD; GREEN SYNTHESIS; SELECTIVE DETECTION; EMITTING-DIODES; DOTS; NITROGEN; CHEMISTRY; MONOSACCHARIDES; FLUORESCENCE; CELLULOSE</t>
  </si>
  <si>
    <t>Development of ultra-stable, solid-state, cost-effective phosphors for white light emitting devices with high color rendition is in high demand. In this work, we prepared carbon quantum dots (CQDs) by a hydrothermal method with an average size ranging from 2 to 8 nm which exhibits low toxicity. Optical analysis confirmed the influence of both Cu2+ and Fe3+ ions and the excitation-dependent fluorescence of CQDs are effectively quenched by addition of Fe3+ ions. The excitation dependent emission property of CQDs and degradation resistant blue emission of CQDs-silica are utilized to construct CQDs-Europium-Terbium doped silica matrices for stable multicolour emissions upon different excitation wavelengths. Optimized composition of CQDs with Terbium and Europium ions produced white light emissions under UV exposure of 370-393 nm. Continuous tuning from warm white emission to cool white emission with moderate CRI is achieved by varying the concentration of CQDs. The ultra-stable white emissions which last long for a year, reveals the potential WLED applications of these solidstate luminescent materials.</t>
  </si>
  <si>
    <t>[Paul, Tessy; Palakulam, Joyal Jain; Mary, K. A. Ann] St Thomas Coll Autonomous, Dept Phys, Trichur 680001, India; [Unnikrishnan, N. V.] Mahatma Gandhi Univ, Sch Pure &amp; Appl Phys, Kottayam 686560, Kerala, India; [Philip, Reji] Raman Res Inst, Light &amp; Matter Phys Grp, CV Raman Ave, Bangalore 560080, India</t>
  </si>
  <si>
    <t>Mahatma Gandhi University, Kerala; Department of Science &amp; Technology (India); Raman Research Institute (RRI)</t>
  </si>
  <si>
    <t>Mary, KAA (corresponding author), St Thomas Coll Autonomous, Dept Phys, Trichur 680001, India.</t>
  </si>
  <si>
    <t>annmaryka@stthomas.ac.in</t>
  </si>
  <si>
    <t>K A, Ann Mary/0000-0002-2746-1830; PAUL, TESSY/0000-0003-3008-4471</t>
  </si>
  <si>
    <t>STIC, CUSAT, Cochin, India; DST-FIST; St. Thomas College, Thrissur, India</t>
  </si>
  <si>
    <t>STIC, CUSAT, Cochin, India; DST-FIST(Department of Science &amp; Technology (India)); St. Thomas College, Thrissur, India</t>
  </si>
  <si>
    <t>The authors are extremely thankful to Amala Cancer Research Centre, Thrissur, India for their assistance in cytotoxicity measurements. We also thank STIC, CUSAT, Cochin, India; DST-FIST supported Central Instrumentation Facilities, St. Thomas College, Thrissur, India for providing the characterization facilities.</t>
  </si>
  <si>
    <t>ELSEVIER</t>
  </si>
  <si>
    <t>AMSTERDAM</t>
  </si>
  <si>
    <t>RADARWEG 29, 1043 NX AMSTERDAM, NETHERLANDS</t>
  </si>
  <si>
    <t>0925-3467</t>
  </si>
  <si>
    <t>1873-1252</t>
  </si>
  <si>
    <t>OPT MATER</t>
  </si>
  <si>
    <t>Opt. Mater.</t>
  </si>
  <si>
    <t>APR</t>
  </si>
  <si>
    <t>WOS:000955689000001</t>
  </si>
  <si>
    <t>Sabu, AS; Ali, F; Reddy, CS; Areekara, S; Mathew, A</t>
  </si>
  <si>
    <t>Sabu, Alappat Sunny; Ali, Farhan; Reddy, Cherlacola Srinivas; Areekara, Sujesh; Mathew, Alphonsa</t>
  </si>
  <si>
    <t>ZAMM-ZEITSCHRIFT FUR ANGEWANDTE MATHEMATIK UND MECHANIK</t>
  </si>
  <si>
    <t>CONVECTIVE HEAT-TRANSFER; REINER-RIVLIN FLUID; FIELD</t>
  </si>
  <si>
    <t>The hydromagnetic stagnation-point flow of magnetite-water nanofluid due to a rotating stretchable disk has been numerically accessed. The nanofluid flow has been modeled by employing the two-phase modified Buongiorno model that incorporates the volume fraction dependent effective nanofluid properties, Brownian motion, and thermophoresis effects. Von Karman's similarity transformations are utilized in transmuting the mathematically modeled equations into a system of first-order ODEs which are then resolved numerically using the bvp4c numerical scheme. The consequence of influential parameters on the flow profiles and the physical quantities has been presented through graphs and tables. Engineering quantities like moment coefficient and pumping efficiency of the disk are also elucidated in this research work. Results show that an augmentation in the Hartmann number descends the velocity profiles and ascends the nanofluid temperature profile. Further, a drop in the drag coefficient and a rise in the heat transfer rate are noted with an increment in the velocity ratio parameter. The tidings of this numerical simulation have applications in spin coating, rotating heat exchangers, and rotating disk reactors.</t>
  </si>
  <si>
    <t>[Sabu, Alappat Sunny; Areekara, Sujesh; Mathew, Alphonsa] St Thomas Coll Autonomous, Dept Math, Trichur, Kerala, India; [Sabu, Alappat Sunny; Areekara, Sujesh] Univ Calicut, Malappuram, Kerala, India; [Ali, Farhan] Fed Urdu Univ Arts Sci &amp; Technol, Dept Math Sci, Gulshan E Iqbal Karachi, Pakistan; [Reddy, Cherlacola Srinivas] Govt City Coll, Dept Math, Hyderabad, Telangana, India</t>
  </si>
  <si>
    <t>University of Calicut; Federal Urdu University of Arts Science &amp; Technology</t>
  </si>
  <si>
    <t>Mathew, A (corresponding author), St Thomas Coll Autonomous, Dept Math, Trichur, Kerala, India.</t>
  </si>
  <si>
    <t>alphonsa@stthomas.ac.in</t>
  </si>
  <si>
    <t>cherlacola, srinivas reddy/CAF-7383-2022; Ali, Farhan/W-1146-2019; Sabu, A S/AFL-9590-2022; AREEKARA, SUJESH/AAA-8459-2022; Mathew, Dr Alphonsa/AAK-1108-2021</t>
  </si>
  <si>
    <t>Sabu, A S/0000-0002-3294-7130; AREEKARA, SUJESH/0000-0001-7860-8268; C, Srinivas Reddy/0000-0001-9404-5004; Mathew, Dr Alphonsa/0000-0002-3810-4484; Ali, Farhan/0000-0002-3678-9846</t>
  </si>
  <si>
    <t>WILEY-V C H VERLAG GMBH</t>
  </si>
  <si>
    <t>WEINHEIM</t>
  </si>
  <si>
    <t>POSTFACH 101161, 69451 WEINHEIM, GERMANY</t>
  </si>
  <si>
    <t>0044-2267</t>
  </si>
  <si>
    <t>1521-4001</t>
  </si>
  <si>
    <t>ZAMM-Z ANGEW MATH ME</t>
  </si>
  <si>
    <t>ZAMM-Z. Angew. Math. Mech.</t>
  </si>
  <si>
    <t>AUG</t>
  </si>
  <si>
    <t>WOS:000932181000001</t>
  </si>
  <si>
    <t>Areekara, S; Sabu, AS; Mathew, A; Parvathy, KS; Rana, P</t>
  </si>
  <si>
    <t>Areekara, Sujesh; Sabu, A. S.; Mathew, Alphonsa; Parvathy, K. S.; Rana, Puneet</t>
  </si>
  <si>
    <t>JOURNAL OF THERMAL ANALYSIS AND CALORIMETRY</t>
  </si>
  <si>
    <t>EMHD flow; Blood-gold Casson nanofluid; Second-order hydrodynamic-slip; Nanoparticle radius; Non-uniform heat source; Arrhenius kinetics</t>
  </si>
  <si>
    <t>NONLINEARLY STRETCHING SHEET; 2ND-ORDER SLIP; FLUID-FLOW; SURFACE-REACTIONS; NANOFLUID FLOW; DRIVEN; BUOYANCY; CONE</t>
  </si>
  <si>
    <t>For its biomedical applicability, the dynamics electro-magnetohydrodynamic flow of blood-gold nanomaterial over a nonlinearly stretching surface utilizing the Casson model has been numerically elucidated. The impact of second-order hydrodynamic-slip, gold nanoparticles of different inter-particle spacing and radius, and non-uniform heat source are also accounted. The incorporation of nanofluid characteristics in the traditional Casson model improves the applicability, practicality and realistic nature of the modeled flow problem. The present study finds its application in radiofrequency ablation, magnetic resonance imaging, cancer therapy, and targeted drug delivery. Apposite similarity variables are employed to transmute the modeled flow equations into a nonlinear system of first- order ODEs which are then resolved using the bvp5c scheme. It is observed that the intensification in space-dependent heat source, temperature-dependent heat source and heat of reaction ascend the thermal field. It is noted that per unit increase in the inter-particle spacing ascends the drag coefficient by 70.2431176% whereas the nanoparticle radius descends the drag coefficient by 42.2109338%. Further, the impact of heat of reaction (0.1 &lt;= alpha &lt;= 0.9), reaction rate (0.1 &lt;= beta &lt;= 0.9), nanoparticle radius (0.5 &lt;= R-np &lt;= 2.5), and inter-particle spacing (0.5 &lt;= h &lt;= 2.5) on the mass transfer rate (Sh(x)Re(x)(-1/2)) has been scrutinized statistically using the five-level four-factor response surface optimized model. The mass transfer rate is maximum for larger values of inter-particle spacing and smaller values of reaction rate, heat of reaction and the radius of gold nanoparticles.</t>
  </si>
  <si>
    <t>[Areekara, Sujesh; Sabu, A. S.; Mathew, Alphonsa] St Thomas Coll Autonomous, Dept Math, Trichur 680001, Kerala, India; [Parvathy, K. S.] St Marys Coll, Marian Res Ctr Math, Trichur 680020, Kerala, India; [Rana, Puneet] Wenzhou Kean Univ, Coll Sci Math &amp; Technol, Sch Math Sci, Wenzhou 325060, Peoples R China</t>
  </si>
  <si>
    <t>Wenzhou-Kean University</t>
  </si>
  <si>
    <t>Mathew, A (corresponding author), St Thomas Coll Autonomous, Dept Math, Trichur 680001, Kerala, India.;Rana, P (corresponding author), Wenzhou Kean Univ, Coll Sci Math &amp; Technol, Sch Math Sci, Wenzhou 325060, Peoples R China.</t>
  </si>
  <si>
    <t>alphonsa@stthomas.ac.in; puneetranaiitr@gmail.com</t>
  </si>
  <si>
    <t>Rana, Puneet/AAW-1502-2020; Mathew, Dr. Sr. Alphonsa/AAK-1108-2021; AREEKARA, SUJESH/AAA-8459-2022; Sabu, A S/AFL-9590-2022</t>
  </si>
  <si>
    <t>Rana, Puneet/0000-0002-9850-763X; AREEKARA, SUJESH/0000-0001-7860-8268; Sabu, A S/0000-0002-3294-7130</t>
  </si>
  <si>
    <t>SPRINGER</t>
  </si>
  <si>
    <t>DORDRECHT</t>
  </si>
  <si>
    <t>VAN GODEWIJCKSTRAAT 30, 3311 GZ DORDRECHT, NETHERLANDS</t>
  </si>
  <si>
    <t>1388-6150</t>
  </si>
  <si>
    <t>1588-2926</t>
  </si>
  <si>
    <t>J THERM ANAL CALORIM</t>
  </si>
  <si>
    <t>J. Therm. Anal. Calorim.</t>
  </si>
  <si>
    <t>SEP</t>
  </si>
  <si>
    <t>WOS:001025418400001</t>
  </si>
  <si>
    <t>Significance of nanoparticle radius on EMHD Casson blood-gold nanomaterial flow with non-uniform heat source and Arrhenius kinetics (vol 148, pg 8945, 2023)</t>
  </si>
  <si>
    <t>Correction</t>
  </si>
  <si>
    <t>[Areekara, Sujesh; Sabu, A. S.; Mathew, Alphonsa] St Thomas Coll Autonomous, Dept Math, Trichur 680001, Kerala, India; [Parvathy, K. S.] St Marys Coll, Marian Res Ctr Math, Trichur 680020, Kerala, India; [Rana, Puneet] Wenzhou Kean Univ, Sch Math Sci, Coll Sci Math &amp; Technol, Wenzhou 325060, Peoples R China</t>
  </si>
  <si>
    <t>Mathew, A (corresponding author), St Thomas Coll Autonomous, Dept Math, Trichur 680001, Kerala, India.;Rana, P (corresponding author), Wenzhou Kean Univ, Sch Math Sci, Coll Sci Math &amp; Technol, Wenzhou 325060, Peoples R China.</t>
  </si>
  <si>
    <t>SABU, A S/AFL-9590-2022; AREEKARA, SUJESH/AAA-8459-2022; Rana, Puneet/AAW-1502-2020; Mathew, Dr. Sr. Alphonsa/AAK-1108-2021</t>
  </si>
  <si>
    <t>NOV</t>
  </si>
  <si>
    <t>WOS:001163045500042</t>
  </si>
  <si>
    <t>Tak, P; Poonia, H; Areekara, S; Sabu, AS; Mathew, A</t>
  </si>
  <si>
    <t>Tak, Priya; Poonia, Hemant; Areekara, Sujesh; Sabu, A. S.; Mathew, Alphonsa</t>
  </si>
  <si>
    <t>PHYSICA SCRIPTA</t>
  </si>
  <si>
    <t>Carreau nanofluid; quadratic radiation; local non-similarity method (LNM); hydrodynamic slip; stretching cylinder; Soret-Dufour effect</t>
  </si>
  <si>
    <t>HEAT-TRANSFER; STRETCHING CYLINDER; MAGNETOHYDRODYNAMIC FLOW; CONVECTIVE SURFACE; THERMAL-RADIATION; MASS-TRANSFER; FLUID-FLOW; SLIP</t>
  </si>
  <si>
    <t>The present study aims to investigate the influence of magnetohydrodynamic (MHD) Carreau nanofluid flow past a stretching cylinder with quadratic Rosseland heat radiation. This paper examines the consequences of the Soret-Dufour effects when considering the influence of thermophoresis and Brownian effects. The convective and diffusive boundary conditions have been implemented. The modeled mathematical system of non-linear partial differential equations (PDEs) is transformed into a dimensionless representation using a non-similar approach. The ensuing set of dimensionless equations are solved numerically with local non-similarity method (LNM) aided by the finite difference algorithm. The findings of the study unveil that the presence of the Dufour and Soret effect declines the heat transfer and mass transfer rates, respectively. It is also noted that flow profiles are more profound in the case of stretching cylinder configuration. Per unit increase in the hydrodynamic slip parameter augments the drag coefficient by 35.87% and 33.40% for cylinder and sheet configurations, respectively. The present study has potential applications in biomedicine, such as targeted drug delivery, hyperthermia, theranostics and cardiovascular treatments.</t>
  </si>
  <si>
    <t>[Tak, Priya; Poonia, Hemant] Chaudhary Charan Singh Haryana Agr Univ, Dept Math &amp; Stat, Hisar, India; [Areekara, Sujesh; Sabu, A. S.; Mathew, Alphonsa] St Thomas Coll Autonomous, Dept Math, Trichur, Kerala, India; [Areekara, Sujesh] Sri C Achutha Menon Govt Coll, Dept Math, Trichur, Kerala, India; [Mathew, Alphonsa] Univ Calicut, Malappuram, Kerala, India</t>
  </si>
  <si>
    <t>CCS Haryana Agricultural University; University of Calicut</t>
  </si>
  <si>
    <t>Areekara, S; Mathew, A (corresponding author), St Thomas Coll Autonomous, Dept Math, Trichur, Kerala, India.;Areekara, S (corresponding author), Sri C Achutha Menon Govt Coll, Dept Math, Trichur, Kerala, India.;Mathew, A (corresponding author), Univ Calicut, Malappuram, Kerala, India.</t>
  </si>
  <si>
    <t>Mathew, Dr Alphonsa/AAK-1108-2021; AREEKARA, SUJESH/AAA-8459-2022; Sabu, A S/AFL-9590-2022</t>
  </si>
  <si>
    <t>Mathew, Dr Alphonsa/0000-0002-3810-4484; AREEKARA, SUJESH/0000-0001-7860-8268; Sabu, A S/0000-0002-3294-7130</t>
  </si>
  <si>
    <t>The authors acknowledge learned reviewers for their thoughtful comments and constructive suggestions. The first author is thankful to the Department of Mathematics and Statistics, Chaudhary Charan Singh Haryana Agricultural University, Hisar 125004, Haryan</t>
  </si>
  <si>
    <t>The authors acknowledge learned reviewers for their thoughtful comments and constructive suggestions. The first author is thankful to the Department of Mathematics and Statistics, Chaudhary Charan Singh Haryana Agricultural University, Hisar 125004, Haryana, India.</t>
  </si>
  <si>
    <t>IOP Publishing Ltd</t>
  </si>
  <si>
    <t>BRISTOL</t>
  </si>
  <si>
    <t>TEMPLE CIRCUS, TEMPLE WAY, BRISTOL BS1 6BE, ENGLAND</t>
  </si>
  <si>
    <t>0031-8949</t>
  </si>
  <si>
    <t>1402-4896</t>
  </si>
  <si>
    <t>PHYS SCRIPTA</t>
  </si>
  <si>
    <t>Phys. Scr.</t>
  </si>
  <si>
    <t>OCT 1</t>
  </si>
  <si>
    <t>WOS:001067628300001</t>
  </si>
  <si>
    <t>Aravind, AM; Tomy, M; Kuttapan, A; Aippunny, AMK; Suryabai, XT</t>
  </si>
  <si>
    <t>Aravind, Anu Mini; Tomy, Merin; Kuttapan, Anupama; Aippunny, Ann Mary Kakkassery; Suryabai, Xavier Thankappan</t>
  </si>
  <si>
    <t>ACS OMEGA</t>
  </si>
  <si>
    <t>Review</t>
  </si>
  <si>
    <t>ENHANCED ELECTROCHEMICAL PERFORMANCE; TRANSITION-METAL CARBIDES; TITANIUM CARBIDE; TI3C2TX MXENE; ENERGY-STORAGE; HIGH-CAPACITANCE; CHARGE STORAGE; NANOSHEETS; CHALLENGES; COMPOSITE</t>
  </si>
  <si>
    <t>Supercapacitors, designed to store more energy and be proficient in accumulating more energy than conventional batteries with numerous charge-discharge cycles, have been developed in response to the growing demand for energy. Transition metal carbides/nitrides called MXenes have been the focus of researchers' cutting-edge research in energy storage. The 2D-layered MXenes are a hopeful contender for the electrode material due to their unique properties, such as high conductivity, hydrophilicity, tunable surface functional groups, better mechanical properties, and outstanding electrochemical performance. This newly developed pseudocapacitive substance benefits electrochemical energy storage because it is rich in interlayer ion diffusion pathways and ion storage sites. Making MXene involves etching the MAX phase precursor with suitable etchants, but different etching methods have distinct effects on the morphology and electrochemical properties. It is an overview of the recent progress of MXene and its structure, synthesis, and unique properties. There is a strong emphasis on the effects of shape, size, electrode design, electrolyte behavior, and other variables on the charge storage mechanism and electrochemical performance of MXene-based supercapacitors. The electrochemical application of MXene and the remarkable research achievements in MXene-based composites are an intense focus. Finally, in light of further research and potential applications, the challenges and future perspectives that MXenes face and the prospects that MXenes present have been highlighted.</t>
  </si>
  <si>
    <t>[Aravind, Anu Mini; Tomy, Merin; Suryabai, Xavier Thankappan] Univ Kerala, Govt Coll Women, Ctr Adv Mat Res, Dept Phys, Thiruvananthapuram 695014, Kerala, India; [Kuttapan, Anupama; Aippunny, Ann Mary Kakkassery] St Thomas Coll Autonomous, Trichur 68001, Kerala, India</t>
  </si>
  <si>
    <t>University of Kerala</t>
  </si>
  <si>
    <t>Suryabai, XT (corresponding author), Univ Kerala, Govt Coll Women, Ctr Adv Mat Res, Dept Phys, Thiruvananthapuram 695014, Kerala, India.</t>
  </si>
  <si>
    <t>xavierkattukulam@gmail.com</t>
  </si>
  <si>
    <t>; t s, xavier/D-3220-2015</t>
  </si>
  <si>
    <t>TOMY, MERIN/0000-0002-2063-417X; t s, xavier/0000-0001-8955-0743; K A, Ann Mary/0000-0002-2746-1830</t>
  </si>
  <si>
    <t>Department of Science and Technology, Ministry of Science and Technology, India; University of Kerala; Centralized Common Instrumentation Centre (CCIF), Kerala Government Project Performance Linked Encouragement for Academic Studies (PLEASE); Government College for Women, Thiruvananthapuram, Kerala, India, DST-FIST</t>
  </si>
  <si>
    <t>Department of Science and Technology, Ministry of Science and Technology, India(Department of Science &amp; Technology (India)); University of Kerala; Centralized Common Instrumentation Centre (CCIF), Kerala Government Project Performance Linked Encouragement for Academic Studies (PLEASE); Government College for Women, Thiruvananthapuram, Kerala, India, DST-FIST</t>
  </si>
  <si>
    <t>We thankfully acknowledge the University of Kerala for its financial support. We also thank the Centralized Common Instrumentation Centre (CCIF), Kerala Government Project Performance Linked Encouragement for Academic Studies (PLEASE), and Government College for Women, Thiruvananthapuram, Kerala, India, DST-FIST, for executing this work.</t>
  </si>
  <si>
    <t>AMER CHEMICAL SOC</t>
  </si>
  <si>
    <t>WASHINGTON</t>
  </si>
  <si>
    <t>1155 16TH ST, NW, WASHINGTON, DC 20036 USA</t>
  </si>
  <si>
    <t>2470-1343</t>
  </si>
  <si>
    <t>NOV 14</t>
  </si>
  <si>
    <t>WOS:001110617700001</t>
  </si>
  <si>
    <t>Jasmi, KK; Johny, TA; Siril, VS; Madhusoodanan, KN</t>
  </si>
  <si>
    <t>Jasmi, K. K.; Johny, T. Anto; Siril, V. S.; Madhusoodanan, K. N.</t>
  </si>
  <si>
    <t>Influence of defect density states on NO2 gas sensing performance of Na: ZnO thin films</t>
  </si>
  <si>
    <t>JOURNAL OF SOL-GEL SCIENCE AND TECHNOLOGY</t>
  </si>
  <si>
    <t>Na:ZnO; porous structure; NO2 Gas sensing; Crystal defect; stability; selectivity</t>
  </si>
  <si>
    <t>CHEMICAL-VAPOR-DEPOSITION; DOPED ZNO; OPTICAL-PROPERTIES; SENSOR; NANORODS; TEMPERATURE; SELECTIVITY; NANOWIRES; AL</t>
  </si>
  <si>
    <t>In this work, the Zn1-xNaxO (x= 0, 0.01, 0.03, and 0.05) thin film gas sensors were prepared via the sol-gel spin coating method to study the impact of sodium on structural, morphological, elemental, electrical, and gas sensing applications. Crystal structure (XRD), energy dispersive X-ray analysis (EDX), X-ray photoelectron spectroscopy (XPS), field emission scanning electron microscopy (FESEM), four- probe hall measurement, and NO2 gas sensing properties were investigated to ascertain the elemental composition, morphology, defect density states, working temperature, response/recovery time, stability, selectivity, and repeatability. The 3 wt.%Na:ZnO gas sensor displays a gas-accessible structure with more oxygen vacancies, remarkable stability, and sensitivity towards NO2 gas at an optimum temperature (210 degrees C). A possible gas-sensing mechanism was also discussed and correlated with structural, elemental, morphological, and electrical properties.</t>
  </si>
  <si>
    <t>[Jasmi, K. K.; Johny, T. Anto] Univ Calicut, St Thomas Coll, Dept Phys, Trichur 680001, India; [Siril, V. S.; Madhusoodanan, K. N.] Cochin Univ Sci &amp; Technol, Dept Instrumentat, Cochin 682022, India</t>
  </si>
  <si>
    <t>University of Calicut; Cochin University Science &amp; Technology</t>
  </si>
  <si>
    <t>Jasmi, KK (corresponding author), Univ Calicut, St Thomas Coll, Dept Phys, Trichur 680001, India.</t>
  </si>
  <si>
    <t>jasmifirdhouse@gmail.com</t>
  </si>
  <si>
    <t>vs, siril/R-3739-2019</t>
  </si>
  <si>
    <t>K K, Jasmi/0000-0001-5609-1886</t>
  </si>
  <si>
    <t>NEW YORK</t>
  </si>
  <si>
    <t>ONE NEW YORK PLAZA, SUITE 4600, NEW YORK, NY, UNITED STATES</t>
  </si>
  <si>
    <t>0928-0707</t>
  </si>
  <si>
    <t>1573-4846</t>
  </si>
  <si>
    <t>J SOL-GEL SCI TECHN</t>
  </si>
  <si>
    <t>J. Sol-Gel Sci. Technol.</t>
  </si>
  <si>
    <t>10.1007/s10971-023-06155-1</t>
  </si>
  <si>
    <t>WOS:001010428200001</t>
  </si>
  <si>
    <t>Influence of oxygen vacancies on the lithium-doped Mn:ZnO thin films for improved NO2 gas-sensing applications</t>
  </si>
  <si>
    <t>JOURNAL OF MATERIALS SCIENCE-MATERIALS IN ELECTRONICS</t>
  </si>
  <si>
    <t>MAGNETIC-PROPERTIES; MN; CO; LI</t>
  </si>
  <si>
    <t>Herein, the (Zn(0.97-x)LixMn(0.03))O ( x = 0, 0.01, 0.03, and 0.05 ) thin films were pre -pared on a glass substrate via the sol-gel spin coating technique to study the influence of lithium on Mn-doped ZnO thin films for structural, optical, electri-cal, morphological, chemical, and NO2 gas-sensing applications. According to the XRD analysis, all samples display a hexagonal wurtzite crystal structure. A FESEM analysis revealed that the incorporation of lithium into Mn-doped ZnO results in a smaller grain size with more voids than Mn-doped ZnO. Four-probe Hall measurements revealed the n-type conductivity on (Zn(0.97-x)LixMn(0.03))O ( x = 0 and 0.01), whereas samples with ( x = 0.03 and 0.05 ) exhibited p-type con-ductivity, which was well explained. XPS and PL spectra confirmed the abun-dance of surface oxygen vacancies on the prepared sample. It is revealed that interaction between the defect states of lithium and manganese with inherent defect states of ZnO play a crucial role in carrier transfer for the gas-sensing process. In contrast to Mn-doped ZnO, (Zn0.96Li0.01Mn0.03)O exhibits smaller grains and a ninefold gas sensitivity (62.01) toward 75 ppm of NO2 gas at 210 degrees C toward 75 ppm of NO2 gas with a rapid response (30 s) and recovery (125 s) time.</t>
  </si>
  <si>
    <t>[Jasmi, K. K.; Johny, T. Anto] Affiliated Univ Calicut, St Thomas Coll, Dept Phys, Trichur 680001, India; [Siril, V. S.; Madhusoodanan, K. N.] Cochin Univ Sci &amp; Technol, Dept Instrumentat, Cochin 682022, India</t>
  </si>
  <si>
    <t>Cochin University Science &amp; Technology</t>
  </si>
  <si>
    <t>Jasmi, KK (corresponding author), Affiliated Univ Calicut, St Thomas Coll, Dept Phys, Trichur 680001, India.</t>
  </si>
  <si>
    <t>0957-4522</t>
  </si>
  <si>
    <t>1573-482X</t>
  </si>
  <si>
    <t>J MATER SCI-MATER EL</t>
  </si>
  <si>
    <t>J. Mater. Sci.-Mater. Electron.</t>
  </si>
  <si>
    <t>OCT</t>
  </si>
  <si>
    <t>10.1007/s10854-023-11282-0</t>
  </si>
  <si>
    <t>WOS:001084464300001</t>
  </si>
  <si>
    <t>Enhanced NO2 gas sensing performance of Gd/Li co-doped ZnO thin films</t>
  </si>
  <si>
    <t>INDIAN JOURNAL OF PHYSICS</t>
  </si>
  <si>
    <t>Gd; Li co-doped ZnO; NO2 gas sensor; Selectivity; Stability; Sensitivity</t>
  </si>
  <si>
    <t>NANOPARTICLES; GD</t>
  </si>
  <si>
    <t>In this paper, we demonstrate pure, Gd-doped, and Gd/Li co-doped ZnO nanostructures for NO2 gas sensing applications fabricated via the sol-gel spin coating route. The synthesized samples are examined through various characterization techniques to evaluate their physical and chemical properties. The gas sensing performance of all deposited samples was investigated at different temperatures (150-240 degrees C) towards 75 ppm of NO2 gas. Among them, the Gd/Li co-doped ZnO sample shows remarkable NO2 gas sensing performance of 55.18 at a working temperature of 210 degrees C. Also, the gas sensitivity of Gd/Li: ZnO towards various toxic gases, including Cl-2, NH3, NO, and NO2, were studied and appeared most selective towards NO2 gas. A possible NO2 gas sensing mechanism was discussed and correlated with structural, morphological, electrical, and spectral studies.</t>
  </si>
  <si>
    <t>INDIAN ASSOC CULTIVATION SCIENCE</t>
  </si>
  <si>
    <t>KOLKATA</t>
  </si>
  <si>
    <t>INDIAN J PHYSICS, JADAVPUR, KOLKATA 700 032, INDIA</t>
  </si>
  <si>
    <t>0973-1458</t>
  </si>
  <si>
    <t>0974-9845</t>
  </si>
  <si>
    <t>INDIAN J PHYS</t>
  </si>
  <si>
    <t>Indian J. Phys.</t>
  </si>
  <si>
    <t>10.1007/s12648-023-02761-5</t>
  </si>
  <si>
    <t>WOS:000992112400007</t>
  </si>
  <si>
    <t>Vaisakh, KM; Xavier, T; Sreedevi, EP</t>
  </si>
  <si>
    <t>Vaisakh, K. M.; Xavier, Thomas; Sreedevi, E. P.</t>
  </si>
  <si>
    <t>Goodness of fit test for Rayleigh distribution with censored observations</t>
  </si>
  <si>
    <t>JOURNAL OF THE KOREAN STATISTICAL SOCIETY</t>
  </si>
  <si>
    <t>Goodness of fit test; Rayleigh distribution; Right censoring; Stein's identity; U-statistic</t>
  </si>
  <si>
    <t>PROBABILITY; STATISTICS; IDENTITY; LIFE</t>
  </si>
  <si>
    <t>We develop new goodness of fit tests for Rayleigh distribution based on fixed point characterization. We use U-Statistic theory to derive the test statistics. First we develop a test for complete data and then discuss, how the right censored observations can be incorporated in the testing procedure. The asymptotic properties of the test statistic in both uncensored and censored cases are studied in detail. Extensive Monte Carlo simulation studies are carried out to validate the performance of the proposed tests. We illustrate the procedures using real data sets. We also provide, a goodness of fit test for the standard Rayleigh distribution based on jackknife empirical likelihood.</t>
  </si>
  <si>
    <t>[Vaisakh, K. M.] St Thomas Coll, Trichur, India; [Xavier, Thomas] CHRIST Deemed Univ, Bangalore, India; [Sreedevi, E. P.] Cochin Univ Sci &amp; Technol, Cochin, India</t>
  </si>
  <si>
    <t>Christ University; Cochin University Science &amp; Technology</t>
  </si>
  <si>
    <t>Sreedevi, EP (corresponding author), Cochin Univ Sci &amp; Technol, Cochin, India.</t>
  </si>
  <si>
    <t>sreedeviep@gmail.com</t>
  </si>
  <si>
    <t>Purushothaman, Sreedevi/C-4542-2017</t>
  </si>
  <si>
    <t>Purushothaman, Sreedevi/0000-0001-5457-0023; Xavier, Thomas/0000-0002-0527-6239</t>
  </si>
  <si>
    <t>SPRINGER HEIDELBERG</t>
  </si>
  <si>
    <t>HEIDELBERG</t>
  </si>
  <si>
    <t>TIERGARTENSTRASSE 17, D-69121 HEIDELBERG, GERMANY</t>
  </si>
  <si>
    <t>1226-3192</t>
  </si>
  <si>
    <t>2005-2863</t>
  </si>
  <si>
    <t>J KOREAN STAT SOC</t>
  </si>
  <si>
    <t>J. Korean Stat. Soc.</t>
  </si>
  <si>
    <t>10.1007/s42952-023-00222-7</t>
  </si>
  <si>
    <t>WOS:001043390100001</t>
  </si>
  <si>
    <t>Smitha, PS; Anto, PV</t>
  </si>
  <si>
    <t>Smitha, P. S.; Anto, P. V.</t>
  </si>
  <si>
    <t>MICROSCOPY RESEARCH AND TECHNIQUE</t>
  </si>
  <si>
    <t>druses; oil glands; starch; Syzygium travancoricum; tannin</t>
  </si>
  <si>
    <t>CALCIUM-OXALATE CRYSTALS; FOLIAR ANATOMY; PLANTS; CLASSIFICATION</t>
  </si>
  <si>
    <t>Syzygium travancoricum Gamble popularly known as Kulavettimaram or Kulirmaavu is a least explored endemic endangered taxa of Southern Western Ghats, Kerala. The species is often misidentified due to its close resemblance with allied species and no other studies have been reported on the anatomical and histochemical characters of this species. This article aims to evaluate the anatomical and histochemical characteristics of various vegetative parts of S. travancoricum. Anatomical and histochemical characters of bark, stem, and leaf were analyzed using standard microscopic and histochemical procedures. S. travancoricum possessed distinct anatomical characters such as, paracytic stomata, arc shaped midrib vasculature, continuous sclerenchymatous sheath around the midrib vascular region, single layer of adaxial palisade layer, presence of druses, and quadrangular cross section contour of stem which could be combined with additional morphological and phytochemical characteristics, relevant for species identification. The bark showed the presence of lignified cells, isolated groups of fibers and sclereids, starch depositions and druses. Stem has quadrangular outline with well-defined periderm. The petiole and the leaf blade have abundance of oil glands and druses with paracytic stomata. The anatomical and histochemical characterization are potential tools for the delineation of confusing taxa and provide substantial evidence to their quality control.</t>
  </si>
  <si>
    <t>[Smitha, P. S.] Vimala Coll Autonomous, Dept Bot, Trichur, Kerala, India; [Anto, P. V.] St Thomas Coll Autonomous, Post Grad &amp; Res Dept Bot, Trichur, Kerala, India; [Smitha, P. S.] Vimala Coll Autonomous, Dept Bot, Trichur 680009, Kerala, India</t>
  </si>
  <si>
    <t>Smitha, PS (corresponding author), Vimala Coll Autonomous, Dept Bot, Trichur 680009, Kerala, India.</t>
  </si>
  <si>
    <t>smithap.s@vimalacollege.edu.in</t>
  </si>
  <si>
    <t>PS, Smitha/GOH-0649-2022</t>
  </si>
  <si>
    <t>WILEY</t>
  </si>
  <si>
    <t>HOBOKEN</t>
  </si>
  <si>
    <t>111 RIVER ST, HOBOKEN 07030-5774, NJ USA</t>
  </si>
  <si>
    <t>1059-910X</t>
  </si>
  <si>
    <t>1097-0029</t>
  </si>
  <si>
    <t>MICROSC RES TECHNIQ</t>
  </si>
  <si>
    <t>Microsc. Res. Tech.</t>
  </si>
  <si>
    <t>JUN</t>
  </si>
  <si>
    <t>WOS:000964702200001</t>
  </si>
  <si>
    <t>Prabhukumar, KM; Ashok, R; Prakash, PMB; Balachandhran, I</t>
  </si>
  <si>
    <t>Prabhukumar, K. M.; Ashok, Reshma; Prakash, P. M. Binu; Balachandhran, Indira</t>
  </si>
  <si>
    <t>A new spurless species of Impatiens sect. Microsepalae (Balsaminaceae) from south India</t>
  </si>
  <si>
    <t>PHYTOTAXA</t>
  </si>
  <si>
    <t>Impatiens dasysperma; India; Wayanad; Western Ghats</t>
  </si>
  <si>
    <t>WESTERN-GHATS; SCAPIGEROUS BALSAM; ARUNACHAL-PRADESH; L. BALSAMINACEAE; SP-NOV; NORTHERN; KERALA; PARTS; TAXA</t>
  </si>
  <si>
    <t>An interesting balsam with spurless lower sepal is described here as a new species to the Impatiens Sect. Microsepalae (Balsaminaceae) from southern parts of Western Ghats, India. Detailed notes on description, ecology, and distribution are provided along with a comparison of its morphologically similar species and colour photographs.</t>
  </si>
  <si>
    <t>[Prabhukumar, K. M.; Ashok, Reshma; Prakash, P. M. Binu; Balachandhran, Indira] Arya Vaidya Sala, Ctr Med Plants Res, Plant Systemat &amp; Genet Resources Div, Kottakkal 676503, Kerala, India; [Prabhukumar, K. M.] CSIR Natl Bot Res Inst, Plant Divers Systemat &amp; Herbarium Div, Rana Pratap Marg, Lucknow 226001, India; [Prabhukumar, K. M.] Acad Sci &amp; Innovat Res AcSIR, Ghaziabad 201002, Uttar Pradesh, India; [Ashok, Reshma] St Thomas Coll Autonomous, Trichur, India</t>
  </si>
  <si>
    <t>Council of Scientific &amp; Industrial Research (CSIR) - India; CSIR - National Botanical Research Institute (NBRI); Academy of Scientific &amp; Innovative Research (AcSIR)</t>
  </si>
  <si>
    <t>Prabhukumar, KM (corresponding author), Arya Vaidya Sala, Ctr Med Plants Res, Plant Systemat &amp; Genet Resources Div, Kottakkal 676503, Kerala, India.;Prabhukumar, KM (corresponding author), CSIR Natl Bot Res Inst, Plant Divers Systemat &amp; Herbarium Div, Rana Pratap Marg, Lucknow 226001, India.;Prabhukumar, KM (corresponding author), Acad Sci &amp; Innovat Res AcSIR, Ghaziabad 201002, Uttar Pradesh, India.</t>
  </si>
  <si>
    <t>prabhu.krishna@nbri.res.in; Reshmalatha31@gmail.com; Binuprakash1990@gmail.com; Indirapa@hotmail.com</t>
  </si>
  <si>
    <t>KM, Dr. Prabhukumar/0000-0003-3341-2717; Ashok, Reshma/0000-0002-4493-832X</t>
  </si>
  <si>
    <t>CSIR-National Botanical Research Institute, Lucknow; Department of Forests, Govt. of Kerala; TATA trust Mumbai</t>
  </si>
  <si>
    <t>The authors express their sincere gratitude to the authorities of Arya Vaidya Sala, Kottakkal for extending the facilities &amp; TATA trust Mumbai for the financial support, Mr. Bhavadas, Mr. Harikrishnan, Ms. Reshma Raju for the help rendered during the work. PKM express sincere gratitude to Director, CSIR-National Botanical Research Institute, Lucknow for the support. We also acknowledge the support from the Department of Forests, Govt. of Kerala for necessary permission to explore forests in the Palakkad district.</t>
  </si>
  <si>
    <t>1179-3155</t>
  </si>
  <si>
    <t>1179-3163</t>
  </si>
  <si>
    <t>Phytotaxa</t>
  </si>
  <si>
    <t>SEP 21</t>
  </si>
  <si>
    <t>10.11646/phytotaxa.616.1.9</t>
  </si>
  <si>
    <t>WOS:001089567300009</t>
  </si>
  <si>
    <t>Thankamani, P; Sebastian, N; Haubold, HJ</t>
  </si>
  <si>
    <t>Thankamani, Princy; Sebastian, Nicy; Haubold, Hans J.</t>
  </si>
  <si>
    <t>ENTROPY</t>
  </si>
  <si>
    <t>Dirichlet average; generalized type-1; type-2 Dirichlet measures; functions of matrix argument; Dirichlet measures in the complex domain</t>
  </si>
  <si>
    <t>HYPERGEOMETRIC-FUNCTIONS; SPLINES</t>
  </si>
  <si>
    <t>This paper is about Dirichlet averages in the matrix-variate case or averages of functions over the Dirichlet measure in the complex domain. The classical power mean contains the harmonic mean, arithmetic mean and geometric mean (Hardy, Littlewood and Polya), which is generalized to the y-mean by de Finetti and hypergeometric mean by Carlson; see the references herein. Carlson's hypergeometric mean averages a scalar function over a real scalar variable type-1 Dirichlet measure, which is known in the current literature as the Dirichlet average of that function. The idea is examined when there is a type-1 or type-2 Dirichlet density in the complex domain. Averages of several functions are computed in such Dirichlet densities in the complex domain. Dirichlet measures are defined when the matrices are Hermitian positive definite. Some applications are also discussed.</t>
  </si>
  <si>
    <t>[Thankamani, Princy] Cochin Univ Sci &amp; Technol, Dept Stat, Cochin 682022, India; [Sebastian, Nicy] Calicut Univ, St Thomas Coll Thrissur, Dept Stat, Thenhipalam 680001, India; [Haubold, Hans J.] Vienna Int Ctr, Off Outer Space Affairs, UN, A-1400 Vienna, Austria</t>
  </si>
  <si>
    <t>Cochin University Science &amp; Technology; University of Calicut</t>
  </si>
  <si>
    <t>Haubold, HJ (corresponding author), Vienna Int Ctr, Off Outer Space Affairs, UN, A-1400 Vienna, Austria.</t>
  </si>
  <si>
    <t>princyt@cusat.ac.in; nicycms@gmail.com; hans.haubold@gmail.com</t>
  </si>
  <si>
    <t>Sebastian, Nicy/AAD-6885-2021</t>
  </si>
  <si>
    <t>SEBASTIAN, NICY/0000-0001-8223-7834; Haubold, Hans J./0000-0002-0104-2355</t>
  </si>
  <si>
    <t>MDPI</t>
  </si>
  <si>
    <t>BASEL</t>
  </si>
  <si>
    <t>ST ALBAN-ANLAGE 66, CH-4052 BASEL, SWITZERLAND</t>
  </si>
  <si>
    <t>1099-4300</t>
  </si>
  <si>
    <t>ENTROPY-SWITZ</t>
  </si>
  <si>
    <t>WOS:001107827000001</t>
  </si>
  <si>
    <t>Vaisakh, KM; Sreedevi, EP; Kattumannil, SK</t>
  </si>
  <si>
    <t>Vaisakh, K. M.; Sreedevi, E. P. E.; Kattumannil, Sudheesh K. K.</t>
  </si>
  <si>
    <t>A new goodness of fit test for gamma distribution with censored observations</t>
  </si>
  <si>
    <t>COMMUNICATIONS IN STATISTICS-SIMULATION AND COMPUTATION</t>
  </si>
  <si>
    <t>Gamma distribution; Right censoring; Stein's identity; U-statistics</t>
  </si>
  <si>
    <t>STATISTICS; IDENTITY</t>
  </si>
  <si>
    <t>In the present paper, we develop a new goodness of fit test for gamma distribution based on the fixed point characterization. We use U-Statistics theory to derive the test statistic. We discuss how the right censored observations are incorporated into the proposed test. The asymptotic properties of the test statistics in censored and uncensored cases are studied. We carry out a Monte Carlo simulation study to validate the finite sample performance of the proposed tests. We also illustrate the test procedures using real data sets.</t>
  </si>
  <si>
    <t>[Vaisakh, K. M.] St Thomas Coll, Dept Stat, Trichur, Kerala, India; [Sreedevi, E. P. E.] Cochin Univ Sci &amp; Technol, Dept Stat, Kochi, Kerala, India; [Kattumannil, Sudheesh K. K.] Indian Stat Inst, Appl Stat Unit, Chennai, Tamil Nadu, India; [Kattumannil, Sudheesh K. K.] Indian Stat Inst, Chennai, India</t>
  </si>
  <si>
    <t>Cochin University Science &amp; Technology; Indian Statistical Institute; Indian Statistical Institute</t>
  </si>
  <si>
    <t>Kattumannil, SK (corresponding author), Indian Stat Inst, Chennai, India.</t>
  </si>
  <si>
    <t>skkattu@isichennai.res.in</t>
  </si>
  <si>
    <t>Kerala State Council for Science, Technology and Environment</t>
  </si>
  <si>
    <t>Vaisakh K. M. and Sreedevi E. P. would like to thank Kerala State Council for Science, Technology and Environment for the financial support to carry out this research work.</t>
  </si>
  <si>
    <t>0361-0918</t>
  </si>
  <si>
    <t>1532-4141</t>
  </si>
  <si>
    <t>COMMUN STAT-SIMUL C</t>
  </si>
  <si>
    <t>Commun. Stat.-Simul. Comput.</t>
  </si>
  <si>
    <t>2023 AUG 7</t>
  </si>
  <si>
    <t>10.1080/03610918.2023.2245180</t>
  </si>
  <si>
    <t>WOS:001047665200001</t>
  </si>
  <si>
    <t>Ali, L; Kumar, P; Iqbal, Z; Alhazmi, SE; Areekara, S; Alqarni, MM; Mathew, A; Apsari, R</t>
  </si>
  <si>
    <t>Ali, Liaqat; Kumar, Pardeep; Iqbal, Zahoor; Alhazmi, Sharifah E. E.; Areekara, Sujesh; Alqarni, M. M.; Mathew, Alphonsa; Apsari, Retna</t>
  </si>
  <si>
    <t>The optimization of heat transfer in thermally convective micropolar-based nanofluid flow by the influence of nanoparticle's diameter and nanolayer via stretching sheet: sensitivity analysis approach</t>
  </si>
  <si>
    <t>JOURNAL OF NON-EQUILIBRIUM THERMODYNAMICS</t>
  </si>
  <si>
    <t>Cattaneo-Christov; nanofluid; nanoparticle diameter; response surface methodology; thermal radiation</t>
  </si>
  <si>
    <t>MIXED CONVECTION; MHD FLOW; BIOCONVECTION; CONDUCTIVITY; VISCOSITY; FLUID; SLIP</t>
  </si>
  <si>
    <t>The proposed study demonstrates the flow phenomenon and thermo-variation of a magnetized stretching sheet induced-radiative nanofluid flow. By incorporating the response surface methodology, the heat transfer rate of the thermally convective flow of nanofluid is optimized. The graphene nanomaterial is used in the water-based nanofluid. A dynamic magnetic field, thermal radiation, and the Cattaneo-Christov heat flux model have used to represent the thermal behavior of the nanofluid. The simulation utilizes experimentally estimated values for the nanomaterial's thermal conductivity and viscosity. To further reveal the thermal enhancement of the flow, the impact of nanoparticle diameter and the solid-liquid interfacial layer is proposed at the molecular level. The response surface methodology and the sensitivity analysis has used to examine the effects of the nanoparticle volume fraction, Biot number, and magnetic parameter on the rate of heat transfer statistically. A set of equations is formed from the governing partial differential equations by implementing suitable similarity transformations. The bvp4c approach is used to solve the problem numerically. The effect of various parameters has displayed through tables, graphs, and surface plots on heat transfer, mass transfer, and the local Nusselt number. It is discovered that as the Biot number increases, so does the concentration and temperature profile. An excellent accord between the present and previously existing solutions is establishing the validity of the achieved results.</t>
  </si>
  <si>
    <t>[Ali, Liaqat] Xian Technol Univ, Sch Sci, Xian 710021, Peoples R China; [Ali, Liaqat; Apsari, Retna] Univ Airlangga, Fac Adv Technol &amp; Multidiscipline, Dept Engn, Surabaya 60115, Indonesia; [Apsari, Retna] Univ Airlangga, Fac Sci &amp; Technol, Dept Phys, Surabaya 60115, Indonesia; [Kumar, Pardeep] Chaudhary Charan Singh Haryana Agr Univ, Dept Math &amp; Stat, Hisar 125004, India; [Iqbal, Zahoor] Quaid i Azam Univ, Dept Math, Islamabad 44000, Pakistan; [Alhazmi, Sharifah E. E.] Umm Al Qura Univ, Al Qunfudah Univ Coll, Math Dept, Mecca, Saudi Arabia; [Areekara, Sujesh; Mathew, Alphonsa] St Thomas Coll Autonomous, Dept Math, Trichur 680001, Kerala, India; [Alqarni, M. M.] King Khalid Univ, Coll Sci, Dept Math, Abha 61413, Saudi Arabia</t>
  </si>
  <si>
    <t>Xi'an Technological University; Airlangga University; Airlangga University; CCS Haryana Agricultural University; Quaid I Azam University; Umm Al Qura University; King Khalid University</t>
  </si>
  <si>
    <t>Ali, L (corresponding author), Xian Technol Univ, Sch Sci, Xian 710021, Peoples R China.;Ali, L; Apsari, R (corresponding author), Univ Airlangga, Fac Adv Technol &amp; Multidiscipline, Dept Engn, Surabaya 60115, Indonesia.;Apsari, R (corresponding author), Univ Airlangga, Fac Sci &amp; Technol, Dept Phys, Surabaya 60115, Indonesia.</t>
  </si>
  <si>
    <t>math1234@stu.xjtu.edu.cn; retna-a@fst.unair.ac.id</t>
  </si>
  <si>
    <t>Apsari, Retna/GPG-2322-2022; alhazmi, sharifah/GNP-2031-2022; Ali, Liaqat/ABD-3565-2022; Alqarni, Manal/GQH-5809-2022; Kumar, pardeep/JAN-4728-2023; AREEKARA, SUJESH/AAA-8459-2022; Mathew, Dr Alphonsa/AAK-1108-2021</t>
  </si>
  <si>
    <t>AREEKARA, SUJESH/0000-0001-7860-8268; , Pardeep Kumar/0000-0001-6876-8276; Alhazmi, Sharifah/0000-0002-7761-4196; Mathew, Dr Alphonsa/0000-0002-3810-4484</t>
  </si>
  <si>
    <t>Deanship of Scientific Research at King Khalid University [RGP.2/116/43]; Deanship of Scientific Research at Umm Al-Qura University [22UQU4282396DSR3214]</t>
  </si>
  <si>
    <t>Deanship of Scientific Research at King Khalid University(King Khalid UniversityKing Saud University); Deanship of Scientific Research at Umm Al-Qura University(Umm Al Qura University)</t>
  </si>
  <si>
    <t>The authors extend their appreciation to the Deanship of Scientific Research at King Khalid University for funding this work through Large Groups (Project under grant number (RGP.2/116/43)). The author Sharifah E. Alhazmi (sehazmi@uqu.edu.sa) would like to thank the Deanship of Scientific Research at Umm Al-Qura University for supporting this work by Grant code (22UQU4282396DSR3214).</t>
  </si>
  <si>
    <t>WALTER DE GRUYTER GMBH</t>
  </si>
  <si>
    <t>BERLIN</t>
  </si>
  <si>
    <t>GENTHINER STRASSE 13, D-10785 BERLIN, GERMANY</t>
  </si>
  <si>
    <t>0340-0204</t>
  </si>
  <si>
    <t>1437-4358</t>
  </si>
  <si>
    <t>J NON-EQUIL THERMODY</t>
  </si>
  <si>
    <t>J. Non-Equilib. Thermodyn.</t>
  </si>
  <si>
    <t>JUL 27</t>
  </si>
  <si>
    <t>WOS:000922073600001</t>
  </si>
  <si>
    <t>Thanikkal, JG; Dubey, AK; Thomas, MT</t>
  </si>
  <si>
    <t>Thanikkal, Jibi G.; Dubey, Ashwani Kumar; Thomas, M. T.</t>
  </si>
  <si>
    <t>WIRELESS PERSONAL COMMUNICATIONS</t>
  </si>
  <si>
    <t>Bigram; COVID-19; Deep learning; Medicinal plants; Mobile app; Shape descriptor</t>
  </si>
  <si>
    <t>RECOGNITION</t>
  </si>
  <si>
    <t>In the Covid-19 pandemic situation, the world is looking for immunity-boosting techniques for fighting against coronavirus. Every plant is medicine in one or another way, but Ayurveda explains the uses of plant-based medicines and immunity boosters for specific requirements of the human body. To help Ayurveda, botanists are trying to identify more species of medicinal immunity-boosting plants by evaluating the characteristics of the leaf. For a normal person, detecting immunity-boosting plants is a difficult task. Deep learning networks provide highly accurate results in image processing. In the medicinal plant analysis, many leaves are like each other. So, the direct analysis of leaf images using the deep learning network causes many issues for medicinal plant identification. Hence, keeping the requirement of a method at large to help all human beings, the proposed leaf shape descriptor with the deep learning-based mobile application is developed for the identification of immunity-boosting medicinal plants using a smartphone. SDAMPI algorithm explained numerical descriptor generation for closed shapes. This mobile application achieved 96%accuracy for the 64 x 64 sized images.</t>
  </si>
  <si>
    <t>[Thanikkal, Jibi G.] Amity Univ Uttar Pradesh, Amity Sch Engn &amp; Technol, Dept Comp Sci &amp; Engn, Noida 201313, UP, India; [Dubey, Ashwani Kumar] Amity Univ Uttar Pradesh, Amity Sch Engn &amp; Technol, Dept Elect &amp; Commun Engn, Noida 201313, UP, India; [Thomas, M. T.] St Thomas Coll, Dept Bot, Trichur, Kerala, India</t>
  </si>
  <si>
    <t>Amity University Noida; Amity University Noida</t>
  </si>
  <si>
    <t>Dubey, AK (corresponding author), Amity Univ Uttar Pradesh, Amity Sch Engn &amp; Technol, Dept Elect &amp; Commun Engn, Noida 201313, UP, India.</t>
  </si>
  <si>
    <t>jibimary@gmail.com; dubey1ak@gmail.com; thomastbgri@gmail.com</t>
  </si>
  <si>
    <t>Thomas, M/G-5518-2011; Dubey, Ashwani/ABI-1337-2020; Thanikkal, Jibi/ABG-9262-2021</t>
  </si>
  <si>
    <t>Thanikkal, Jibi/0000-0002-5577-1158; M T, Thomas/0000-0001-5952-5125</t>
  </si>
  <si>
    <t>0929-6212</t>
  </si>
  <si>
    <t>1572-834X</t>
  </si>
  <si>
    <t>WIRELESS PERS COMMUN</t>
  </si>
  <si>
    <t>Wirel. Pers. Commun.</t>
  </si>
  <si>
    <t>JUL</t>
  </si>
  <si>
    <t>WOS:000984379700002</t>
  </si>
  <si>
    <t>Deep-Morpho Algorithm (DMA) for medicinal leaves features extraction</t>
  </si>
  <si>
    <t>MULTIMEDIA TOOLS AND APPLICATIONS</t>
  </si>
  <si>
    <t>Deep learning; Leaf morphology; Medicinal plant; Plant recognition; Feature recognition</t>
  </si>
  <si>
    <t>SHAPE</t>
  </si>
  <si>
    <t>Presently, for the identification and classification of images, various deep learning techniques are being used. In these techniques, the whole image is considered to produce similar feature sets for many images. As a result, this mechanism loses many of its features at the final stage. Therefore, to analyze and identify medicinal leaves through an artificial eye of botanists, it was emphasized that the leaf image features should remain preserved till the final stage of classification for better accuracy. The existing plant identification approaches are trained using the leaf images. So leaf features are lost in the different stages of the convolution process and the same feature values are generated for similar type leaf images. This raises ambiguity in the results and affects the accuracy of leaf image identification. But here, in this proposed deep learning-based plant leaves morphological feature recognition system, leaf morphological features are used to train the system. Morphological features are identified to recognize a plant leaf. Here, morphological features of medicinal plant leaves, venation, shapes, apices, and bases are extracted and analyzed to predict the image class. So, the leaf features remain persevered until the final stage. The proposed feature recognition analysis improves the accuracy of the leaf identification method. In this, more than 300 leaves from 18 different plant families are collected and trained to build the deep learning classifier and achieve 96% accuracy. The performance evaluation was also conducted over Flavia, Swedish and Leaf data set and obtained 91%, 87% and 91% accuracy. The performance of image classification and feature preservation algorithms with less computational power are indicating the potential applicability of the proposed Deep - Morpho Algorithm (DMA) in medicinal plants and leaves identification.</t>
  </si>
  <si>
    <t>Dubey, Ashwani/ABI-1337-2020; Thomas, M/G-5518-2011; Thanikkal, Jibi/ABG-9262-2021</t>
  </si>
  <si>
    <t>1380-7501</t>
  </si>
  <si>
    <t>1573-7721</t>
  </si>
  <si>
    <t>MULTIMED TOOLS APPL</t>
  </si>
  <si>
    <t>Multimed. Tools Appl.</t>
  </si>
  <si>
    <t>WOS:000939106800009</t>
  </si>
  <si>
    <t>Mathew, T; Johnpaul, CI; Ajith, B; Kini, JR; Rajan, J</t>
  </si>
  <si>
    <t>Mathew, Tojo; Johnpaul, C. I.; Ajith, B.; Kini, Jyoti R.; Rajan, Jeny</t>
  </si>
  <si>
    <t>A deep learning based classifier framework for automated nuclear atypia scoring of breast carcinoma</t>
  </si>
  <si>
    <t>ENGINEERING APPLICATIONS OF ARTIFICIAL INTELLIGENCE</t>
  </si>
  <si>
    <t>Nuclear atypia scoring; Breast cancer; Deep learning; Histopathology; Slide image; Cancer grading</t>
  </si>
  <si>
    <t>IMAGE-ANALYSIS; CANCER; DIAGNOSIS</t>
  </si>
  <si>
    <t>Nuclear atypia scoring is an essential procedure in the grading of breast carcinoma. Manual procedure of nuclear atypia scoring is error-prone, and marked by pathologists' disagreement and low reproducibility. Automated methods are actively attempted by researchers to solve the problems of manual scoring. In this work, we propose a novel deep learning-based framework for automated nuclear atypia scoring of breast cancer from histopathology slide images. The framework consists of three major phases namely preprocessing, deep learning, and postprocessing. The original three-class problem of atypia scoring at slide level is not suitable for direct application of deep learning algorithms. This is due to the large dimensions and structural complexity of slide images, compounded by the small sample size of the available dataset. Redesign of this problem into a six-class nuclei classification problem through a set of preprocessing steps to facilitate effective use of deep learning algorithms, and the flexibility of the proposed three-phase framework to use different algorithms in each phase are the novel aspects of the proposed work. We used the publicly available slide image dataset MITOS-ATYPIA that contains 600 slide images of high spatial dimension for the experiments. A five-fold cross validation with the train-test sample ratio 80:20 in each fold is used for the performance evaluation. The performance of the method based on this framework exceeds the state-of-the-art with the results 0.8766, 0.8760, and 0.8745 for the metrics precision, recall, and F1 score respectively.</t>
  </si>
  <si>
    <t>[Mathew, Tojo; Ajith, B.; Rajan, Jeny] Natl Inst Technol Karnataka, Dept Comp Sci &amp; Engn, Mangaluru, Karnataka, India; [Mathew, Tojo] Natl Inst Engn, Dept Comp Sci &amp; Engn, Mysuru, India; [Johnpaul, C. I.] St Thomas Coll, Dept Comp Sci, Trichur, India; [Kini, Jyoti R.] Manipal Acad Higher Educ, Kasturba Med Coll, Dept Pathol, Manipal, India; [Kini, Jyoti R.] Kasturba Med Coll &amp; Hosp, Dept Pathol, Mangalore, India</t>
  </si>
  <si>
    <t>National Institute of Technology (NIT System); National Institute of Technology Karnataka; National Institute of Engineering (NIE); Manipal Academy of Higher Education (MAHE); Kasturba Medical College, Manipal; Manipal Academy of Higher Education (MAHE); Kasturba Medical College, Mangalore</t>
  </si>
  <si>
    <t>Mathew, T (corresponding author), Natl Inst Engn, Dept Comp Sci &amp; Engn, Mysuru, India.;Kini, JR (corresponding author), Manipal Acad Higher Educ, Kasturba Med Coll, Dept Pathol, Manipal, India.;Kini, JR (corresponding author), Kasturba Med Coll &amp; Hosp, Dept Pathol, Mangalore, India.</t>
  </si>
  <si>
    <t>tojomathew@nie.ac.in; jyoti.kini@manipal.edu; jenyrajan@nitk.edu.in</t>
  </si>
  <si>
    <t>Rajan, Jeny/G-9484-2011; Mathew, Tojo/AGA-3205-2022</t>
  </si>
  <si>
    <t>PERGAMON-ELSEVIER SCIENCE LTD</t>
  </si>
  <si>
    <t>OXFORD</t>
  </si>
  <si>
    <t>THE BOULEVARD, LANGFORD LANE, KIDLINGTON, OXFORD OX5 1GB, ENGLAND</t>
  </si>
  <si>
    <t>0952-1976</t>
  </si>
  <si>
    <t>1873-6769</t>
  </si>
  <si>
    <t>ENG APPL ARTIF INTEL</t>
  </si>
  <si>
    <t>Eng. Appl. Artif. Intell.</t>
  </si>
  <si>
    <t>10.1016/j.engappai.2023.105949</t>
  </si>
  <si>
    <t>WOS:000934587800001</t>
  </si>
  <si>
    <t>Raphel, S; Baltanás, RM; Mitchell, A; Jose, J</t>
  </si>
  <si>
    <t>Raphel, Sheeba; Baltanas, Rafael Molero; Mitchell, Andrew; Jose, Joyce</t>
  </si>
  <si>
    <t>INTERNATIONAL JOURNAL OF TROPICAL INSECT SCIENCE</t>
  </si>
  <si>
    <t>Thermobia; Lepismatidae; Ctenolepismatinae; Kerala; India; COI</t>
  </si>
  <si>
    <t>CELLULOSE DIGESTION; FIREBRAT</t>
  </si>
  <si>
    <t>A new species of the genus Thermobia (Zygentoma: Lepismatidae), Thermobia smithi sp. nov., found in a library and store rooms from Kerala, India, is described and diagnosed. This is the second species in the genus Thermobia reported from India. The report presents morphological, meristic and molecular details of the species and discusses its differences with related species of the genus.</t>
  </si>
  <si>
    <t>[Raphel, Sheeba; Jose, Joyce] Thrissur Univ Calicut, St Thomas Coll Autonomous, Dept Zool, Trichur 680001, Kerala, India; [Baltanas, Rafael Molero] Univ Cordoba, Dept Zool, Cordoba, Spain; [Mitchell, Andrew] Australian Museum Res Inst, Australian Museum, Sydney, Australia</t>
  </si>
  <si>
    <t>Universidad de Cordoba; Australian Museum</t>
  </si>
  <si>
    <t>Jose, J (corresponding author), Thrissur Univ Calicut, St Thomas Coll Autonomous, Dept Zool, Trichur 680001, Kerala, India.</t>
  </si>
  <si>
    <t>sheebaalwyn@gmail.com; ba1mobar@uco.es; Andrew.Mitchell@australian.museum; joyceofthejungle@gmail.com</t>
  </si>
  <si>
    <t>Jose, Joyce/AAR-5250-2021; Mitchell, Andrew/B-7018-2008</t>
  </si>
  <si>
    <t>Jose, Joyce/0000-0002-6578-1843; Molero Baltanas, Rafael/0000-0002-1489-3968; Mitchell, Andrew/0000-0001-5022-5898</t>
  </si>
  <si>
    <t>UGC</t>
  </si>
  <si>
    <t>UGC(University Grants Commission, India)</t>
  </si>
  <si>
    <t>The study was partially funded by UGC.</t>
  </si>
  <si>
    <t>SPRINGER INT PUBL AG</t>
  </si>
  <si>
    <t>CHAM</t>
  </si>
  <si>
    <t>GEWERBESTRASSE 11, CHAM, CH-6330, SWITZERLAND</t>
  </si>
  <si>
    <t>1742-7584</t>
  </si>
  <si>
    <t>1742-7592</t>
  </si>
  <si>
    <t>INT J TROP INSECT SC</t>
  </si>
  <si>
    <t>Int. J. Trop. Insect Sci.</t>
  </si>
  <si>
    <t>WOS:001291558200001</t>
  </si>
  <si>
    <t>Sajesh, TA</t>
  </si>
  <si>
    <t>Sajesh, T. A.</t>
  </si>
  <si>
    <t>Canonical correlation; Comedian; Mean squared error; Robustness; Robust estimation</t>
  </si>
  <si>
    <t>Canonical correlation analysis (CCA) explores the relationships between two sets of random variables. However, the conventional computation of this analysis relies on sample covariance matrices, which are highly influenced by outliers. In this study, we introduce a robust approach to perform canonical correlation analysis by employing the reweighted orthogonalized comedian estimator. To evaluate the effectiveness of the proposed method, a simulation study is conducted, comparing it with four well-established estimators across various sampling scenarios. The simulation results strongly advocate for the adoption of our method in situations where outliers are present in the data. Furthermore, we investigate the robustness of our method using breakdown plots, demonstrating its ability to withstand substantial levels of contamination. To validate the practical utility of our approach, we analyze a real-life dataset, observing consistent results with those obtained from the simulation study.</t>
  </si>
  <si>
    <t>[Sajesh, T. A.] St Thomas Coll Autonomous, Dept Stat, Trichur, Kerala, India</t>
  </si>
  <si>
    <t>Sajesh, TA (corresponding author), St Thomas Coll Autonomous, Dept Stat, Trichur, Kerala, India.</t>
  </si>
  <si>
    <t>sajesh.t.abraham@gmail.com</t>
  </si>
  <si>
    <t>T A, SAJESH/AAJ-3748-2021</t>
  </si>
  <si>
    <t>T A, Sajesh/0000-0002-9037-2013</t>
  </si>
  <si>
    <t>2024 OCT 19</t>
  </si>
  <si>
    <t>WOS:001346909600001</t>
  </si>
  <si>
    <t>Anitha, TV; Menon, KG; Venugopal, K; Vimalkumar, TV</t>
  </si>
  <si>
    <t>Anitha, T., V; Menon, K. Gadha; Venugopal, Keerthana; Vimalkumar, T. V.</t>
  </si>
  <si>
    <t>MATERIALS SCIENCE AND ENGINEERING B-ADVANCED FUNCTIONAL SOLID-STATE MATERIALS</t>
  </si>
  <si>
    <t>CuO Thin film; Thickness effect; Conductivity; Resistance mapping</t>
  </si>
  <si>
    <t>BLUE-SHIFT; NANOSTRUCTURES; ANTIBACTERIAL; DEPOSITION</t>
  </si>
  <si>
    <t>In the present study, Cupric oxide thin films with varying thicknesses were successfully fabricated on a glass substrate at room temperature via dip coating technique. Highly crystalline CuO films with monoclinic symmetry were examined from XRD which was further confirmed with the help of Raman spectra. FESEM results showed a uniform coating surface with nano-sized grains without any agglomerations. The elemental composition of Cu and O atoms is in a 1:1 stoichiometric ratio for samples having higher thickness values. Strong absorption in the visible and nearby IR region makes the sample a viable choice in the field of photovoltaics. The estimated band gap values from the Tauc plot ranges from 1.10 eV to 1.26 eV. All the samples exhibited a p-type nature and their uniformity of resistance over the film surface was examined by resistance mapping. Hall measurements indicated the direct proportionality of sample resistivity with thickness.</t>
  </si>
  <si>
    <t>[Anitha, T., V; Menon, K. Gadha; Venugopal, Keerthana; Vimalkumar, T. V.] St Thomas Coll Autonomous, Dept Phys, Trichur 680001, India</t>
  </si>
  <si>
    <t>Vimalkumar, TV (corresponding author), St Thomas Coll Autonomous, Dept Phys, Trichur 680001, India.</t>
  </si>
  <si>
    <t>vimal@stthomas.ac.in</t>
  </si>
  <si>
    <t>Council of scientific and industrial research (CSIR), Govt. of India [08/633 (0012) /2018-EMR-I]; Kerala State Council for Science, Technology and Environment (KSCSTE), Govt. of Kerala [KSCSTE/972/2018-FHSP-MAIN]</t>
  </si>
  <si>
    <t>Council of scientific and industrial research (CSIR), Govt. of India(Council of Scientific &amp; Industrial Research (CSIR) - India); Kerala State Council for Science, Technology and Environment (KSCSTE), Govt. of Kerala</t>
  </si>
  <si>
    <t>The authors would like to acknowledge Council of scientific and industrial research (CSIR), Govt. of India for funding this original work (Grant no: 08/633 (0012) /2018-EMR-I) . We would also like to acknowledge the financial support from Kerala State Council for Science, Technology and Environment (KSCSTE), Govt. of Kerala (Fellowship no. KSCSTE/972/2018-FHSP-MAIN) . Authors are thankful for the use of FESEM facilities extended by Coimbatore Institute of Technology, Coimbatore.</t>
  </si>
  <si>
    <t>0921-5107</t>
  </si>
  <si>
    <t>1873-4944</t>
  </si>
  <si>
    <t>MATER SCI ENG B-ADV</t>
  </si>
  <si>
    <t>Mater. Sci. Eng. B-Adv. Funct. Solid-State Mater.</t>
  </si>
  <si>
    <t>JAN</t>
  </si>
  <si>
    <t>WOS:001104245200001</t>
  </si>
  <si>
    <t>Vijayalakshmi, S; Sebastian, N; Sajesh, TA</t>
  </si>
  <si>
    <t>Vijayalakshmi, S.; Sebastian, Nicy; Sajesh, T. A.</t>
  </si>
  <si>
    <t>Bivariate robust control chart; Bivariate statistical process control; Comedian; Hotelling's T-2; S-n covariance</t>
  </si>
  <si>
    <t>MULTIVARIATE; ALTERNATIVES</t>
  </si>
  <si>
    <t>This article introduces a novel robust Shewhart-type control chart designed for monitoring the location of a bivariate process using the Comedian and S-n Covariance estimators. The process of setting control limits for the proposed control charts is demonstrated. To evaluate the performance of the newly proposed control charts, simulations are conducted and compared against existing methods found in the current literature. Furthermore, the article discusses the application of the proposed method using real-life data.</t>
  </si>
  <si>
    <t>[Vijayalakshmi, S.; Sebastian, Nicy; Sajesh, T. A.] St Thomas Coll Autonomous, Dept Stat, Trichur, Kerala, India; [Vijayalakshmi, S.] Univ Calicut, Malappuram, India</t>
  </si>
  <si>
    <t>University of Calicut</t>
  </si>
  <si>
    <t>T A, SAJESH/AAJ-3748-2021; Sebastian, Nicy/AAD-6885-2021</t>
  </si>
  <si>
    <t>SEBASTIAN, NICY/0000-0001-8223-7834; T A, Sajesh/0000-0002-9037-2013</t>
  </si>
  <si>
    <t>The authors express gratitude to the reviewers for their valuable comments and efforts in improving this manuscript.</t>
  </si>
  <si>
    <t>2024 AUG 12</t>
  </si>
  <si>
    <t>WOS:001296806600001</t>
  </si>
  <si>
    <t>Lakshmi, R; Sajesh, TA</t>
  </si>
  <si>
    <t>Lakshmi, R.; Sajesh, T. A.</t>
  </si>
  <si>
    <t>JOURNAL OF APPLIED STATISTICS</t>
  </si>
  <si>
    <t>Outlier detection; robust Mahalanobis distance; multivariate data; simulation</t>
  </si>
  <si>
    <t>MULTIVARIATE LOCATION; M-ESTIMATORS; DISPERSION</t>
  </si>
  <si>
    <t>Identifying outliers in data analysis is a critical task, as outliers can significantly influence the results and conclusions drawn from a dataset. This study explores the use of the Mahalanobis distance metric for detecting outliers in multivariate data, focusing on a novel approach inspired by the work of M. Falk, [On mad and comedians, Ann. Inst. Stat. Math. 49 (1997), pp. 615-644]. The proposed method is rigorously tested through extensive simulation analysis, where it demonstrates high True Positive Rates (TPR) and low False Positive Rates (FPR) when compared to other existing outlier detection techniques. Through extensive simulation analysis, we empirically evaluate the affine equivariance and breakdown properties of our proposed distance measure and it is evident from the outputs that our robust distance measure demonstrates effective results with respect to the measures FPR and TPR. The proposed method was applied to seven different datasets, showing promising true positive rates (TPR) and false positive rates (FPR), and it outperformed several well-known outlier identification approaches. We can effectively use our proposed distance measure in fields demanding outlier detection.</t>
  </si>
  <si>
    <t>[Lakshmi, R.; Sajesh, T. A.] Univ Calicut, St Thomas Coll Autonomous, Dept Stat, Trichur 680001, Kerala, India</t>
  </si>
  <si>
    <t>Sajesh, TA (corresponding author), Univ Calicut, St Thomas Coll Autonomous, Dept Stat, Trichur 680001, Kerala, India.</t>
  </si>
  <si>
    <t>sajesh.t.abaraham@gmail.com</t>
  </si>
  <si>
    <t>TAYLOR &amp; FRANCIS LTD</t>
  </si>
  <si>
    <t>ABINGDON</t>
  </si>
  <si>
    <t>2-4 PARK SQUARE, MILTON PARK, ABINGDON OR14 4RN, OXON, ENGLAND</t>
  </si>
  <si>
    <t>0266-4763</t>
  </si>
  <si>
    <t>1360-0532</t>
  </si>
  <si>
    <t>J APPL STAT</t>
  </si>
  <si>
    <t>J. Appl. Stat.</t>
  </si>
  <si>
    <t>2024 NOV 7</t>
  </si>
  <si>
    <t>WOS:001349244700001</t>
  </si>
  <si>
    <t>Prabhakaran, P; Kakkassery, FK; Jose, J</t>
  </si>
  <si>
    <t>Prabhakaran, Priyanka; Kakkassery, Francy K.; Jose, Joyce</t>
  </si>
  <si>
    <t>Freshwater ecosystems; Aquatic insects; Water beetles; Taxonomy; Dytiscidae; Aquatic Coleoptera</t>
  </si>
  <si>
    <t>WESTERN-GHATS; RANGE</t>
  </si>
  <si>
    <t>The present study recorded a total of 30 species of diving beetles (Dytiscidae) under 12 genera and 5 subfamilies from the central region of Kerala State, India, of which Copelatus neelumae, Hydaticus discindens, Hydaticus incertus, Sandracottus festivus, Hydrovatus picipennis, Hydroglyphus pendjabensis, Clypeodytes bufo, Microdytes cameroni cf., Laccophilus auropictus cf., Laccophilus elegans and Cybister tripunctatus lateralis are new records to Kerala. The genus Clypeodytes is a first report from Kerala. Hydrovatus picipennis and Hydaticus incertus are new reports from South India. Short diagnoses of the new records are provided. A checklist of 62 species of diving beetles of Kerala is furnished by compiling the 30 species from this study with previous relevant studies. The updated checklist has 11 additions. A brief account of habitat preference and co-existence among Dytiscidae and an identification key for 30 species of diving beetles from the study area is provided.</t>
  </si>
  <si>
    <t>[Prabhakaran, Priyanka; Kakkassery, Francy K.; Jose, Joyce] Univ Calicut, St Thomas Coll Autonomous, Dept Zool, Trichur 680001, Kerala, India</t>
  </si>
  <si>
    <t>Prabhakaran, P (corresponding author), Univ Calicut, St Thomas Coll Autonomous, Dept Zool, Trichur 680001, Kerala, India.</t>
  </si>
  <si>
    <t>priyankaprabhakaran1992@gmail.com</t>
  </si>
  <si>
    <t>SC ST Development Department, Kerala Government</t>
  </si>
  <si>
    <t>SC ST Development Department, Kerala Government, e-Grantz, Priyanka Prabhakaran.</t>
  </si>
  <si>
    <t>WOS:001237776500001</t>
  </si>
  <si>
    <t>Kumar, P; Poonia, H; Areekara, S; Sabu, AS; Mathew, A; Ali, L</t>
  </si>
  <si>
    <t>Kumar, Pardeep; Poonia, Hemant; Areekara, Sujesh; Sabu, A. S.; Mathew, Alphonsa; Ali, Liaqat</t>
  </si>
  <si>
    <t>Arrhenius activation energy; EMHD flow; irregular heat source; modified Buongiorno model; nonlinear thermal radiation</t>
  </si>
  <si>
    <t>REINER-RIVLIN FLUID; ENTROPY GENERATION; ACTIVATION-ENERGY; MHD FLOW</t>
  </si>
  <si>
    <t>For its applications in nuclear reactors, food processing, chemical engineering, water emulsions and thermal power generating systems, the significance of irregular heat source and Arrhenius energy on electro-magnetohydrodynamic hybrid nanofluid flow over a rotating stretchable disk with nonlinear radiation have been investigated. The flow problem has been modeled utilizing the modified Buongiorno model and the thermophysical characteristics of water-based Cu-Fe3O4 hybrid nanoliquid. Effects like passive control of nanoparticles, hydrodynamic slip and convective boundary conditions are also heeded to boost the realistic nature of this work. Further, engineering quantities like moment coefficient and pumping efficiency of the disk are also elucidated which boosts the novelty of this research work. The modeled governing equations are transmuted into a system of first-order ODEs, with the help of apposite similarity transformations, which are then numerically resolved using the finite-difference based bvp5c algorithm. It is noticed that per unit increase in the electric parameter decreases the skin friction coefficient by 41.75% and increases the heat transfer rate by 15.31%. It is also observed that the entrainment velocity is directly proportional to the changes in electric field parameter and is inversely proportional to the changes in volume fraction of copper and magnetite nanoparticles.</t>
  </si>
  <si>
    <t>[Kumar, Pardeep; Poonia, Hemant] Chaudhary Charan Singh Haryana Agr Univ, Dept Math &amp; Stat, Hisar, India; [Areekara, Sujesh; Sabu, A. S.; Mathew, Alphonsa] St Thomas Coll Autonomous, Dept Math, Trichur, Kerala, India; [Ali, Liaqat] Xian Technol Univ, Sch Sci, Xian, Peoples R China; [Mathew, Alphonsa] St Thomas Coll Autonomous, Dept Math, Trichur 680001, Kerala, India</t>
  </si>
  <si>
    <t>CCS Haryana Agricultural University; Xi'an Technological University</t>
  </si>
  <si>
    <t>Mathew, A (corresponding author), St Thomas Coll Autonomous, Dept Math, Trichur 680001, Kerala, India.</t>
  </si>
  <si>
    <t>Kumar, pardeep/JAN-4728-2023; Ali, Liaqat/ABD-3565-2022; Sabu, A S/AFL-9590-2022; AREEKARA, SUJESH/AAA-8459-2022; Mathew, Dr Alphonsa/AAK-1108-2021</t>
  </si>
  <si>
    <t>Ali, Liaqat/0000-0002-1500-0463; Sabu, A S/0000-0002-3294-7130; AREEKARA, SUJESH/0000-0001-7860-8268; Mathew, Dr Alphonsa/0000-0002-3810-4484; , Pardeep Kumar/0000-0001-6876-8276</t>
  </si>
  <si>
    <t>JUN 2</t>
  </si>
  <si>
    <t>WOS:000989379900001</t>
  </si>
  <si>
    <t>electrical conductivity; Co-Li co-doping; NO2 gas sensing; oxygen vacancy; stability; selectivity</t>
  </si>
  <si>
    <t>MAGNETIC SEMICONDUCTOR; OPTICAL-PROPERTIES; ZNO NANOPARTICLES; CO; SELECTIVITY</t>
  </si>
  <si>
    <t>This article explored the influence of lithium on cobalt-doped ZnO thin films fabricated via the sol-gel spin coating technique for NO2 gas sensing applications. The abundance of oxygen vacancies in ZnO can be proven by scanning electron microscopy, four-probe Hall measurements, photoluminescence spectroscopy, UV-visible spectroscopy, and x-ray photoelectron spectroscopy. The presence of lithium plays a crucial role in generating more oxygen vacancies in Co-doped ZnO was discussed. Among the fabricated samples, (Li-Co) co-doped ZnO exhibits better sensitivity (2940.17%), selectivity, repeatability, and stability (after 90 days) toward 75 ppm NO2 gas.</t>
  </si>
  <si>
    <t>[Jasmi, K. K.; Johny, T. Anto] Univ Calicut, St Thomas Coll Autonomous, Dept Phys, Trichur 680001, India; [Siril, V. S.; Madhusoodanan, K. N.] Cochin Univ Sci &amp; Technol, Dept Instrumentat, Cochin 682022, India</t>
  </si>
  <si>
    <t>Jasmi, KK (corresponding author), Univ Calicut, St Thomas Coll Autonomous, Dept Phys, Trichur 680001, India.</t>
  </si>
  <si>
    <t>JUN 1</t>
  </si>
  <si>
    <t>WOS:001224697500001</t>
  </si>
  <si>
    <t>Jibin, PO; Jose, MR; Mary, KAA</t>
  </si>
  <si>
    <t>Jibin, P. O.; Jose, Manjusha Rose; Mary, K. A. Ann</t>
  </si>
  <si>
    <t>PVP capped ZnS; bilirubin sensing; fluorescence quenching; limit of detection (LOD)</t>
  </si>
  <si>
    <t>METAL-ORGANIC FRAMEWORKS; GOLD NANOCLUSTERS; QUANTUM DOTS; DEGRADATION; NITROGEN; SENSOR</t>
  </si>
  <si>
    <t>Selective determination of bilirubin is much essential to identify neonatal hyperbilirubinemia. Herein, we present a simple and precise method for quantitative measuring of bilirubin levels using polyvinylpyrrolidone (PVP) capped ZnS nanocrystallites (ZSP). The crystalline structure and purity are studied from x-ray diffraction (XRD) patterns and the transmission electron microscope (TEM) images. The optical characteristics are analyzed using UV-visible absorption and photoluminescence spectra. For ZSP, the estimated value for the optical band gap is 4.06 eV, surpassing the band gap value of uncapped ZnS (3.89 eV). Upon 265 nm excitation, ZSP nanocrystallites exhibits blue emission peaked at 371 nm wavelength. The fluorescence intensity shows a consistent reduction as the bilirubin concentration rises from 3.0 mu M to 80 mu M. The spectral overlap between the emission spectrum of ZSP and the absorption spectrum of bilirubin, results in fluorescence attenuation due to the inner filter effect (IFE). The ZnS nanocrystallites exhibit remarkable fluorescence properties and demonstrate high sensitivity in detecting bilirubin, achieving a limit of detection (L.O.D) as low as 56 nM. The selectivity of bilirubin over certain co-existing biomolecules is also analyzed. The utility of the fluorescence probe for practical use is confirmed in spiked human serum and urine samples.</t>
  </si>
  <si>
    <t>[Jibin, P. O.; Jose, Manjusha Rose; Mary, K. A. Ann] Univ Calicut, St Thomas Coll Autonomous, Res &amp; PG Dept Phys, Trichur 680001, Kerala, India</t>
  </si>
  <si>
    <t>Mary, KAA (corresponding author), Univ Calicut, St Thomas Coll Autonomous, Res &amp; PG Dept Phys, Trichur 680001, Kerala, India.</t>
  </si>
  <si>
    <t>K A, Ann Mary/0000-0002-2746-1830</t>
  </si>
  <si>
    <t>FEB 1</t>
  </si>
  <si>
    <t>WOS:001137015600001</t>
  </si>
  <si>
    <t>Vinaya, K; Binoy, CF</t>
  </si>
  <si>
    <t>Vinaya, K.; Binoy, C. F.</t>
  </si>
  <si>
    <t>JOURNAL OF ASIA-PACIFIC ENTOMOLOGY</t>
  </si>
  <si>
    <t>Mangrove; Visitation rate; Handling time; Pollinators; Foraging activity</t>
  </si>
  <si>
    <t>AFFECTING POLLINATOR VISITATION; ECOLOGICAL ROLE; NECTAR ROBBERY; PERFORMANCE; DIVERSITY; BIOLOGY; SUCCESS; FOREST; STATE</t>
  </si>
  <si>
    <t>The breeding system of Bruguiera cylindrica, its associated foragers, and their foraging activity were carried out from 2018-2021 in the mangroves of Chettuva, of Thrissur district in the State of Kerala. The flowering of B. cylindrica commences during October and found to cease by the end of January. Bagging experiment revealed that they prefer xenogamous mode (88%) of reproduction though they had a small percentage of fruit set via autogamy (16%).Thirty five species of insects were recorded on the flowers of B. cylindrica. Among them, eleven species were foraging on the flowers of B. cylindrica. The most abundant foraging species were Chrysomya megacephala, Apis florea and Campsomeriella collaris. C. megacephala had significantly higher visitation rate (7.52 flowers/min) whereas Dolichopus sp. recorded significantly higher handling time (11.71 s). The highest pollen load was obtained from Chrysomya megacephala (161.50 +/- 4.90). The peak foraging activity was recorded during 10.00 hrs. - 11.00 hrs. in the morning and 16.00 hrs. - 17.00 hrs. in the evening. The findings of the study complement the role and significance of insect foragers in the breeding of mangrove species.</t>
  </si>
  <si>
    <t>[Vinaya, K.; Binoy, C. F.] Univ Calicut, St Thomas Coll Autonomous, Res &amp; Postgrad Dept Zool, Trichur 680001, Kerala, India</t>
  </si>
  <si>
    <t>Binoy, CF (corresponding author), Univ Calicut, St Thomas Coll Autonomous, Res &amp; Postgrad Dept Zool, Trichur 680001, Kerala, India.</t>
  </si>
  <si>
    <t>drcfbinoy@gmail.com</t>
  </si>
  <si>
    <t>Kerala State Council for Science, Technology and Environment (KSCSTE) , Thiruvananthapuram, India</t>
  </si>
  <si>
    <t>The authors are thankful to the Kerala State Council for Science, Technology and Environment (KSCSTE) , Thiruvananthapuram, India for providing us with the financial support in the form of research fellowship for conducting the research project. We are thankful to the Principal, Management, Head of the Department of Zoology and other faculty in the Department of Zoology, St. Thomas College (Autonomous) , Thrissur for their support and encouragement. We are thankful to Dr. Renjith A P, Research Associate, ATREE (Ashoka Trust for Research in Ecology and the Environment) , for the help in identification of the insects recorded in this study. We are thankful to Dr. Giresh Kumar, Scientist, Zoological Survey of India (ZSI) , Calicut, India and Dr. Bijoy C, Assistant Professor, Christ College (Autonomous) , Irinjalakuda for their help in identification of Hymenopterans in this study. We are also thankful to Dr. Kalesh Sadasivan &amp; Manoj Kripakaran of Travancore Natural History Society (TNHS), India for the help in identification of ant species recorded in this study. We also thank Bibin Paul of Kerala Forest Research Institute (KFRI), India for generating the map of study area provided in this study.</t>
  </si>
  <si>
    <t>KOREAN SOC APPLIED ENTOMOLOGY</t>
  </si>
  <si>
    <t>SUWON</t>
  </si>
  <si>
    <t>NATL INST AGRICULTURAL SCIENCE &amp; TECHNOLOGY, DIVISION ENTOMOLOGY, RDA, 249 SEODUN-DONG, SUWON, 441-707, SOUTH KOREA</t>
  </si>
  <si>
    <t>1226-8615</t>
  </si>
  <si>
    <t>1876-7990</t>
  </si>
  <si>
    <t>J ASIA-PAC ENTOMOL</t>
  </si>
  <si>
    <t>J. Asia-Pac. Entomol.</t>
  </si>
  <si>
    <t>WOS:001246601300001</t>
  </si>
  <si>
    <t>Tak, P; Poonia, H; Areekara, S; Mathew, A</t>
  </si>
  <si>
    <t>Tak, Priya; Poonia, Hemant; Areekara, Sujesh; Mathew, Alphonsa</t>
  </si>
  <si>
    <t>NUMERICAL HEAT TRANSFER PART B-FUNDAMENTALS</t>
  </si>
  <si>
    <t>Electromagnetohydrodynamics (EMHD); exponential heat source; Jeffrey nanofluid; Lie group analysis; response surface methodology; sensitivity analysis</t>
  </si>
  <si>
    <t>POWER-LAW FLUID; STRETCHING SHEET; MAGNETOHYDRODYNAMIC FLOW; MASS-TRANSFER; CHEMICAL-REACTION; CASSON FLUID; MHD FLOW; SURFACE; LIQUID</t>
  </si>
  <si>
    <t>The present research examines the behavior of a Jeffrey nanofluid flow across a stretching sheet under the effect of electric and magnetic fields. It comprises the Buongiorno model as well as an exponential heat source. The impact of chemical reaction has also been taken into consideration. While assuming no mass flux, the study considers boundary conditions for thermal convection and velocity slip. Lie group transformations are employed to transform the set of governing equations into a dimensionless system and later simulated using the finite difference scheme. It is found that the velocity profile rises as the Deborah number is enhanced whereas the ratio of relaxation to retardation time parameter has an inverse effect on the velocity profile. It is noted that per unit change in the Deborah number descends the drag coefficient by 31.29%. In this study, the response surface methodology and sensitivity analysis have been conducted by choosing heat transport as the dependent variable and the electric-field parameter (0.01 &lt;= E &lt;= 0.03), exponential heat source parameter (0.02 &lt;= Qe &lt;= 0.06), and Biot number (0.15 &lt;= Bi &lt;= 0.25) as the independent variables. The Nusselt number escalates when the Bi number is increased and drops as the E values are raised. In the instance of the Biot number, the Nusselt number exhibits the maximum sensitivity.</t>
  </si>
  <si>
    <t>[Tak, Priya; Poonia, Hemant] Chaudhary Charan Singh Haryana Agr Univ, Dept Math &amp; Stat, Hisar, India; [Areekara, Sujesh] Sri C Achutha Menon Govt Coll, Dept Math, Trichur, Kerala, India; [Mathew, Alphonsa] St Thomas Coll Autonomous, Dept Math, Trichur, Kerala, India</t>
  </si>
  <si>
    <t>CCS Haryana Agricultural University</t>
  </si>
  <si>
    <t>Areekara, S (corresponding author), Sri C Achutha Menon Govt Coll, Dept Math, Trichur, Kerala, India.;Mathew, A (corresponding author), St Thomas Coll Autonomous, Dept Math, Trichur, Kerala, India.</t>
  </si>
  <si>
    <t>AREEKARA, SUJESH/AAA-8459-2022; Mathew, Dr Alphonsa/AAK-1108-2021</t>
  </si>
  <si>
    <t>AREEKARA, SUJESH/0000-0001-7860-8268; Mathew, Dr Alphonsa/0000-0002-3810-4484; Tak, Priya/0009-0005-5489-7866</t>
  </si>
  <si>
    <t>1040-7790</t>
  </si>
  <si>
    <t>1521-0626</t>
  </si>
  <si>
    <t>NUMER HEAT TR B-FUND</t>
  </si>
  <si>
    <t>Numer Heat Tranf. B-Fundam.</t>
  </si>
  <si>
    <t>2024 APR 25</t>
  </si>
  <si>
    <t>WOS:001214727900001</t>
  </si>
  <si>
    <t>Sebastian, N; Princy, T</t>
  </si>
  <si>
    <t>Sebastian, Nicy; Princy, T.</t>
  </si>
  <si>
    <t>COMMUNICATIONS IN STATISTICS-THEORY AND METHODS</t>
  </si>
  <si>
    <t>Matrix-variate gamma distribution; scale-free dispersion matrix; structural representations; asymptotic chi-square; asymptotic normal; exact distribution; general case; correlation matrix</t>
  </si>
  <si>
    <t>EIGENVALUES</t>
  </si>
  <si>
    <t>The distribution of the sample correlation matrix when the sample comes from a real multivariate normal population and when the population covariance matrix is diagonal or when the population variables are independently distributed is available in the literature. In the general case, that is, when the covariance matrix in the normal population is a general real positive definite matrix, the distribution of the sample correlation matrix is not available in a compact computable form in the literature. Some scattered results on some aspects of the general case are available, but the representations are not easily tractable. This article deals with a covariance structure coming from a real matrix-variate gamma when the scale parameter matrix is a general real positive definite matrix. General procedures for deriving asymptotic chi-square and asymptotic normal for some general moment structures are also presented in this article. The density in some particular cases are given explicitly. Graphs are also provided in the particular cases.</t>
  </si>
  <si>
    <t>[Sebastian, Nicy] Univ Calicut, St Thomas Coll Thrissur, Dept Stat, Thenhipalam, Kerala, India; [Princy, T.] Cochin Univ Sci &amp; Technol, Dept Stat, Kochi, Kerala, India</t>
  </si>
  <si>
    <t>Sebastian, N (corresponding author), Univ Calicut, St Thomas Coll Thrissur, Dept Stat, Thenhipalam, Kerala, India.</t>
  </si>
  <si>
    <t>nicycms@gmail.com</t>
  </si>
  <si>
    <t>0361-0926</t>
  </si>
  <si>
    <t>1532-415X</t>
  </si>
  <si>
    <t>COMMUN STAT-THEOR M</t>
  </si>
  <si>
    <t>Commun. Stat.-Theory Methods</t>
  </si>
  <si>
    <t>SEP 16</t>
  </si>
  <si>
    <t>WOS:001049884000001</t>
  </si>
  <si>
    <t>Areekara, S; Sabu, AS; Mathew, A; Parvathy, KS; Wakif, A</t>
  </si>
  <si>
    <t>Areekara, Sujesh; Sabu, A. S.; Mathew, Alphonsa; Parvathy, K. S.; Wakif, A.</t>
  </si>
  <si>
    <t>Blood-gold Casson nanofluid; EMHD flow; nanoparticle radius; non-uniform heat source (NHS); second-order hydrodynamic-slip; slope of linear regression</t>
  </si>
  <si>
    <t>NONLINEARLY STRETCHING SHEET; ENTROPY ANALYSIS; MHD FLOW; NANOFLUID; FLUID</t>
  </si>
  <si>
    <t>For its application in cancer therapy, targeted drug delivery, radiofrequency ablation, and magnetic resonance imaging, the dynamics of electro-magnetohydrodynamic flow of blood-gold nanomaterial over a nonlinearly stretching surface utilizing the Casson model has been elucidated numerically. The impact of second-order hydrodynamic-slip, nanoparticle radius, first-order thermal-slip, inter-particle spacing and non-uniform heat source are also accounted. The modeled flow equations are transmuted into a nonlinear system of first-order ODEs (with the aid of apposite similarity variables) which are then resolved numerically utilizing the bvp5c scheme. The thermal field augments with an increase and a decrease in the inter-particle spacing and radius of gold-nanoparticles, respectively. However, a reverse trend is noted for the velocity profile when the radius and inter-particle spacing of gold-nanoparticles are altered. The trend and magnitude of the change in the drag rate and heat transfer rate under the influence of effectual parameters have been demonstrated statistically using slope of linear regression. It is noticed that per unit increase in the volume fraction of gold nanoparticles augments the heat transfer rate by 81.71% and reduces the surface drag by 163.51%. Further, per unit increase in the inter-particle spacing of gold nanoparticles augments the drag coefficient by 85.92% whereas per unit increase in the radius of gold nanoparticles reduces the skin friction coefficient by 49.71%.</t>
  </si>
  <si>
    <t>[Areekara, Sujesh; Sabu, A. S.; Mathew, Alphonsa] St Thomas Coll Autonomous, Dept Math, Trichur, Kerala, India; [Areekara, Sujesh; Sabu, A. S.] Univ Calicut, Malappuram, Kerala, India; [Areekara, Sujesh] Sri C Achutha Menon Govt Coll, Dept Math, Trichur, Kerala, India; [Parvathy, K. S.] St Marys Coll, Marian Res Ctr Math, Trichur, Kerala, India; [Wakif, A.] Hassan II Univ Casablanca, Fac Sci Ain Chock, Lab Mech, Casablanca, Morocco</t>
  </si>
  <si>
    <t>University of Calicut; Hassan II University of Casablanca</t>
  </si>
  <si>
    <t>; Sabu, A S/AFL-9590-2022; Mathew, Dr Alphonsa/AAK-1108-2021; AREEKARA, SUJESH/AAA-8459-2022</t>
  </si>
  <si>
    <t>K. S., Parvathy/0000-0003-1832-2713; Sabu, A S/0000-0002-3294-7130; Mathew, Dr Alphonsa/0000-0002-3810-4484; AREEKARA, SUJESH/0000-0001-7860-8268</t>
  </si>
  <si>
    <t>The authors acknowledge learned reviewers for their thoughtful comments and constructive suggestions.</t>
  </si>
  <si>
    <t>MAY 3</t>
  </si>
  <si>
    <t>WOS:001059567200001</t>
  </si>
  <si>
    <t>Role of oxygen vacancies on Li-doped Ni:ZnO thin films for enhanced NO2 gas sensing applications</t>
  </si>
  <si>
    <t>NO2 Gas sensing; Ni/Li co-doping; Oxygen vacancies; Stability; Selectivity; Reproducibility</t>
  </si>
  <si>
    <t>ZNO NANOPARTICLES; BAND-GAP; NI; CO; PHOTOLUMINESCENCE; SENSOR; FERROMAGNETISM; PERFORMANCE; NANOWIRES; GROWTH</t>
  </si>
  <si>
    <t>In this study, pure ZnO, 5 wt.% Ni doped-ZnO (Ni:ZnO), 1 wt.% Li doped-ZnO (Li:ZnO), and (1 wt.% Li-5 wt.% Ni) co-doped ZnO (Ni/Li:ZnO) thin films were deposited on a glass substrate via sol-gel spin coating. A series of tests were conducted on all samples to determine their structural, electrical, morphological, elemental, optical, and NO2 gas sensing properties. According to the XRD study, all fabricated samples displayed a hexagonal wurtzite structure. FESEM analysis reveals that the Ni/Li:ZnO sample exhibits smaller grain sizes and numerous voids among the fabricated samples. According to Four-Probe Hall measurements, Ni/Li:ZnO exhibits the highest carrier concentration among all thin film samples explored. Photoluminescence and XPS studies confirmed that Ni/Li:ZnO exhibits higher levels of surface oxygen vacancies. The NO2 gas sensing test results suggested that the Ni/Li:ZnO showed enhanced gas sensitivity (246) with high selectivity, stability, repeatability, and fast response (22 s) and recovery (157 s) times at 210 degrees C. The interaction between the defect states created by the lithium and nickel and the inherent defect states of ZnO contributes to better charge transportation, thereby yielding good gas sensing capabilities.</t>
  </si>
  <si>
    <t>2024 MAY 8</t>
  </si>
  <si>
    <t>10.1007/s10971-024-06399-5</t>
  </si>
  <si>
    <t>WOS:001216155200003</t>
  </si>
  <si>
    <t>Radhakrishnan, RC; Kodavarakkaran, AP; Kuriakose, MC; Francy, A; Thomas, J</t>
  </si>
  <si>
    <t>Radhakrishnan, Raji Chorenjeth; Kodavarakkaran, Achu Paul; Kuriakose, Memsy Chiriamkandath; Francy, Anju; Thomas, Jency</t>
  </si>
  <si>
    <t>ARABIAN JOURNAL FOR SCIENCE AND ENGINEERING</t>
  </si>
  <si>
    <t>Keggin; Nanoparticles; Chromium (VI); Adsorption isotherm; Kinetics</t>
  </si>
  <si>
    <t>CHROMIUM; PHOTOCATALYSTS; WATER</t>
  </si>
  <si>
    <t>Surfactant encapsulated Keggin polyanion (SEK) based nanoparticles (NPs) were synthesized under ambient conditions upon mixing aqueous acidic solution of molybdate precursor with cationic surfactant. The resultant reaction mixture when left undisturbed for a definite period of time (aging) resulted in the formation of SEK NPs. Further, the influence of reaction parameters viz. aging period and nature of surfactant in the formation of SEK based solids and their effect in the removal of Cr(VI) ions from water was investigated. The chromium removal efficiency could be increased from 80.3% to 98.2% upon replacing aromatic with aliphatic cationic surfactant during the synthesis of SEK NPs. Similarly, aging period had a significant influence on Cr(VI) removal efficiency. Elimination of Cr(VI) could be enhanced from 33.8% (without aging), 75.7% (24 h aging) to 98.2% (48 h aging). Based on the results obtained, a plausible mechanism for the adsorption of Cr(VI) ions onto the surface of SEK NPs was envisaged. The adsorption process followed Langmuir adsorption isotherm and pseudo first order kinetics model. Under optimized conditions, 98.2% Cr(VI) removal efficiency was obtained in 60 min. Moreover, Cr(VI) loaded NPs could be regenerated and used up to 13 cycles.</t>
  </si>
  <si>
    <t>[Radhakrishnan, Raji Chorenjeth; Kodavarakkaran, Achu Paul; Francy, Anju; Thomas, Jency] Affiliated Univ Calicut, St Thomas Coll Autonomous, Ctr Sustainabil Sci, Res &amp; PG Dept Chem, Trichur 680001, Kerala, India; [Kuriakose, Memsy Chiriamkandath] Affiliated Univ Calicut, Mercy Coll, Res &amp; PG Dept Chem, Palakkad 678006, Kerala, India</t>
  </si>
  <si>
    <t>Thomas, J (corresponding author), Affiliated Univ Calicut, St Thomas Coll Autonomous, Ctr Sustainabil Sci, Res &amp; PG Dept Chem, Trichur 680001, Kerala, India.</t>
  </si>
  <si>
    <t>jencythomas@stthomas.ac.in</t>
  </si>
  <si>
    <t>Thomas, Jency/AEP-5544-2022</t>
  </si>
  <si>
    <t>thomas, jency/0000-0001-8835-875X</t>
  </si>
  <si>
    <t>Department of Science &amp; Technology (DST), Government of India; University Grants Commission (UGC), Government of India</t>
  </si>
  <si>
    <t>Department of Science &amp; Technology (DST), Government of India(Department of Science &amp; Technology (India)); University Grants Commission (UGC), Government of India(University Grants Commission, India)</t>
  </si>
  <si>
    <t>JT thanks St. Thomas College (Autonomous), Thrissur for providing seed money STC/SANTHOME/ SEEDMONEY/2020-21/14. The authors acknowledge Department of Science &amp; Technology (DST), Government of India and University Grants Commission (UGC), Government of India for FIST and CPE program respectively implemented in St. Thomas College (Autonomous), Thrissur. The authors acknowledge Central Sophisticated Instrumentation Facility (CSIF), University of Calicut for availing facility for thermogravimetric analysis.</t>
  </si>
  <si>
    <t>2193-567X</t>
  </si>
  <si>
    <t>2191-4281</t>
  </si>
  <si>
    <t>ARAB J SCI ENG</t>
  </si>
  <si>
    <t>Arab. J. Sci. Eng.</t>
  </si>
  <si>
    <t>2024 AUG 22</t>
  </si>
  <si>
    <t>WOS:001296500900005</t>
  </si>
  <si>
    <t>Influence of lithium on Cu-doped ZnO thin films fabricated via sol-gel spin coating technique for improved NO2 gas sensing applications</t>
  </si>
  <si>
    <t>JOURNAL OF ELECTROCERAMICS</t>
  </si>
  <si>
    <t>NO2 gas sensing; Cu-Li co-doping; Crystal defect; Stability; Selectivity</t>
  </si>
  <si>
    <t>OPTICAL-PROPERTIES</t>
  </si>
  <si>
    <t>We demonstrate the influence of lithium on copper-doped ZnO-based thin films for improved NO2 gas sensing applications fabricated via the sol-gel spin coating technique. Structure studies confirmed hexagonal wurtzite structure and morphological analysis showed evenly dispersed, agglomerated spherical particles with an average grain size ranging from 25.94 to 30.79 nm. Lithium-doped Cu-ZnO with more surface oxygen vacancies and a higher carrier density demonstrated outstanding NO2 gas sensitivity, excellent repeatability, excellent stability, and high selectivity at 210 degrees C. A possible gas-sensing mechanism is also discussed and correlated with structural, morphological, spectral, and electrical parameters.</t>
  </si>
  <si>
    <t>1385-3449</t>
  </si>
  <si>
    <t>1573-8663</t>
  </si>
  <si>
    <t>J ELECTROCERAM</t>
  </si>
  <si>
    <t>J. Electroceram.</t>
  </si>
  <si>
    <t>10.1007/s10832-024-00350-4</t>
  </si>
  <si>
    <t>WOS:001205713800001</t>
  </si>
  <si>
    <t>Kumar, P; Poonia, H; Ali, L; Areekara, S; Mathew, A</t>
  </si>
  <si>
    <t>Kumar, Pardeep; Poonia, Hemant; Ali, Liaqat; Areekara, Sujesh; Mathew, Alphonsa</t>
  </si>
  <si>
    <t>Bioconvection; Cattaneo-Christov; chemical reaction; hybrid fluid; magnetohydrodynamic</t>
  </si>
  <si>
    <t>STAGNATION POINT FLOW; BOUNDARY-LAYER-FLOW; STRETCHING CYLINDER; MIXED CONVECTION; WATER NANOFLUID</t>
  </si>
  <si>
    <t>The significance of this investigation is to optimize the heat transfer rate of magnetohydrodynamic bioconvective hybrid nanofluid flow in the presence of heat source and thermal convection. The main focus is to examine the two-dimensional incompressible MHD (Cu-Ag)/H2O and (TiO2-Ag)/H2O hybrid nanofluid flow across the stretching cylinder with the Cattaneo-Christov heat flux model. The response surface methodological approach and sensitivity analysis have been employed to statistically scrutinize the influences of concentration, bioconvection, and thermo-diffusion on heat transfer rate. By applying suitable similarity vectors in controlling the partial differential equations, a system of equations (ODEs) is formed. A well-known method Runge Kutta with shooting has used for numerical simulations. The role of various involving factors on heat and mass transfer rate and skin friction factor is illustrated using tables, figures, and surface plots. The three-dimensional graphs displayed the synchronized effect of involving factors on physical quantities. The heat transfer rate is least responsive to variations in the magnetic parameter and most sensitive to the fluctuations of the Biot number. It is perceived that the nanoparticle concentration and motile concentration profiles declined with the increasing effect of chemical reaction parameters. The legitimacy of the current conclusions is established by the excellent agreement concerning present and previous consequences.</t>
  </si>
  <si>
    <t>[Kumar, Pardeep; Poonia, Hemant] Chaudhary Charan Singh Haryana Agr Univ, Dept Math &amp; Stat, Hisar, Haryana, India; [Ali, Liaqat] Xian Technol Univ, Sch Sci, Xian 710021, Peoples R China; [Areekara, Sujesh; Mathew, Alphonsa] St Thomas Coll Autonomous, Dept Math, Trichur, Kerala, India</t>
  </si>
  <si>
    <t>Ali, L (corresponding author), Xian Technol Univ, Sch Sci, Xian 710021, Peoples R China.</t>
  </si>
  <si>
    <t>math1234@stu.xjtu.edu.cn</t>
  </si>
  <si>
    <t>Kumar, pardeep/JAN-4728-2023; Ali, Liaqat/ABD-3565-2022; Mathew, Dr Alphonsa/AAK-1108-2021; AREEKARA, SUJESH/AAA-8459-2022</t>
  </si>
  <si>
    <t>Mathew, Dr Alphonsa/0000-0002-3810-4484; Ali, Liaqat/0000-0002-1500-0463; AREEKARA, SUJESH/0000-0001-7860-8268; , Pardeep Kumar/0000-0001-6876-8276</t>
  </si>
  <si>
    <t>MAR 3</t>
  </si>
  <si>
    <t>WOS:001033760700001</t>
  </si>
  <si>
    <t>Radhakrishnan, RC; Joseph, J; Jadon, M; Kuriakose, MC; Thomas, J</t>
  </si>
  <si>
    <t>Radhakrishnan, Raji Chorenjeth; Joseph, Jisha; Jadon, Manisha; Kuriakose, Memsy Chiriamkandath; Thomas, Jency</t>
  </si>
  <si>
    <t>JOURNAL OF CHEMICAL SCIENCES</t>
  </si>
  <si>
    <t>Phosphomolybdate cluster; zinc azole complex; supramolecular interactions; photoluminescence studies</t>
  </si>
  <si>
    <t>COORDINATION POLYMER; CRYSTAL-STRUCTURE; HYDROTHERMAL SYNTHESIS; PHOSPHOMOLYBDATES; MOLECULES; COMPOUND; PH</t>
  </si>
  <si>
    <t>Two new zinc azole complexes incorporated Strandberg-type cluster-based solids, namely (Hpz)6{Zn(pz)4(H2O)2}[{Zn(pz)2P2Mo5O23}2]center dot 8H2O (1) and (Himi)4{Zn(imi)3P2Mo5O23}center dot 7H2O (2) were crystallized using isomeric azole ligands, i.e., pyrazole (pz) and imidazole (imi), respectively. While solid 1 crystallized in triclinic system with space group P-1 with cell parameters a = 9.5647(15), b = 12.558(2), c = 20.340(3) angstrom, alpha = 75.907(7), beta = 84.727(6), gamma = 87.525(7)degrees, Z = 1; 2 crystallized in orthorhombic system with space group P212121 having cell parameters a = 12.048(3), b = 19.561(5), c = 20.732(5) angstrom, Z = 4. Both pyrazole and imidazole can form a complex with zinc centres to form an extended solid in 1 and a derivatized Strandberg-type cluster in 2. Interestingly, 1 is a new supramolecular isomer of previously reported solid viz., (pz)[{Zn(pz)3}3{P2Mo5O23}]center dot 2H2O and 2 is the only example wherein a zinc imidazole complex has derivatized a Strandberg-type cluster. Detailed structure analysis of 1 and 2 was carried out, and the role of tectons in dictating the self-assembly of these solids was evaluated. In addition, a solid-state photoluminescence study was carried out for 1 and 2 at room temperature.Graphical AbstractTwo zinc azole complexes incorporated Strandberg-type cluster-based solids and have been crystallized. While 1 is a new supramolecular isomer of (pz)[{Zn(pz)3}3{P2Mo5O23}]center dot 2H2O; 2 is the only example wherein a zinc imidazole complex has derivatized a Strandberg-type cluster. Apart from detailed structural analysis, solid-state photoluminescence of solids has also been investigated.</t>
  </si>
  <si>
    <t>[Radhakrishnan, Raji Chorenjeth; Joseph, Jisha; Thomas, Jency] Univ Calicut, St Thomas Coll Autonomous, Ctr Sustainabil Sci, Res &amp; PG Dept Chem, Trichur 680001, Kerala, India; [Jadon, Manisha] Indian Inst Technol Delhi, Dept Chem, New Delhi 110016, India; [Kuriakose, Memsy Chiriamkandath] Univ Calicut, Mercy Coll, Res &amp; PG Dept Chem, Palakkad 678006, Kerala, India</t>
  </si>
  <si>
    <t>University of Calicut; Indian Institute of Technology System (IIT System); Indian Institute of Technology (IIT) - Delhi; University of Calicut</t>
  </si>
  <si>
    <t>Thomas, J (corresponding author), Univ Calicut, St Thomas Coll Autonomous, Ctr Sustainabil Sci, Res &amp; PG Dept Chem, Trichur 680001, Kerala, India.</t>
  </si>
  <si>
    <t>UGC; St. Thomas College [STC/SANTHOME/SEEDMONEY/2020-21/17]; DST; Department of Chemistry, IIT Delhi</t>
  </si>
  <si>
    <t>UGC(University Grants Commission, India); St. Thomas College; DST(Department of Science &amp; Technology (India)); Department of Chemistry, IIT Delhi</t>
  </si>
  <si>
    <t>JT sincerely acknowledges her mentor, Prof. A. Ramanan, former Professor of the Department of Chemistry, Indian Institute of Technology (IIT), Delhi, for his guidance and support over the years. JT thanks UGC for research project 2243-MRP/15-16/KLCA019/UGC-SWRO. JT and JJ thank St. Thomas College (Autonomous), Thrissur, for providing seed money STC/SANTHOME/SEEDMONEY/2020-21/14 and STC/SANTHOME/SEEDMONEY/2020-21/17 respectively. The authors acknowledge DST and UGC for the FIST and CPE programs implemented in St. Thomas College (Autonomous), Thrissur. The authors wish to thank the Department of Chemistry, IIT Delhi, for providing a smart apex CCD single crystal X-ray diffractometer under FIST for collecting data of solids 1 and 2. The authors acknowledge the Sophisticated Test and Instrumentation Centre (STIC), Cochin University, for making CHN analyses and thermogravimetric analysis available.</t>
  </si>
  <si>
    <t>INDIAN ACAD SCIENCES</t>
  </si>
  <si>
    <t>BANGALORE</t>
  </si>
  <si>
    <t>C V RAMAN AVENUE, SADASHIVANAGAR, P B #8005, BANGALORE 560 080, INDIA</t>
  </si>
  <si>
    <t>0974-3626</t>
  </si>
  <si>
    <t>0973-7103</t>
  </si>
  <si>
    <t>J CHEM SCI</t>
  </si>
  <si>
    <t>J. Chem. Sci.</t>
  </si>
  <si>
    <t>APR 13</t>
  </si>
  <si>
    <t>WOS:001201491100001</t>
  </si>
  <si>
    <t>Sidhiq, RR; Sunoj, SM; Szymkowiak, M</t>
  </si>
  <si>
    <t>Raymarakkar Sidhiq, Rasin; Sunoj, Sreenarayanapurath Madhavan; Szymkowiak, Magdalena</t>
  </si>
  <si>
    <t>JOURNAL OF STATISTICAL COMPUTATION AND SIMULATION</t>
  </si>
  <si>
    <t>Aging intensity function; nonparametric density estimation; alpha-mixing; mean squared error (MSE)</t>
  </si>
  <si>
    <t>HAZARD RATE ESTIMATION; KERNEL DENSITY; KAPLAN-MEIER</t>
  </si>
  <si>
    <t>Aging Intensity (AI) function is a quantitative measure of hazard function (hazard rate/failure rate), which is used for evaluating the aging behaviour of a component/system. Although variety of research are now available on various properties such as modelling and analysis of AI function; however, a detailed theoretical study on the estimation of the same has not been considered. Accordingly, in the present study, we propose two nonparametric estimators for aging intensity function based on right-censored dependent data scheme and study their properties. Asymptotic properties of the estimators are established under suitable regularity conditions. A simulation study and real data analysis have been carried out to illustrate the performance of the estimators.</t>
  </si>
  <si>
    <t>[Raymarakkar Sidhiq, Rasin] St Thomas Coll Autonomous, Dept Stat, Trichur, India; [Sunoj, Sreenarayanapurath Madhavan] Cochin Univ Sci &amp; Technol, Dept Stat, Cochin, India; [Szymkowiak, Magdalena] Poznan Univ Tech, Inst Automat Control &amp; Robot, Plac Marii Sklodowskiej Curie 5, PL-60965 Poznan, Poland</t>
  </si>
  <si>
    <t>Cochin University Science &amp; Technology; Poznan University of Technology</t>
  </si>
  <si>
    <t>Szymkowiak, M (corresponding author), Poznan Univ Tech, Inst Automat Control &amp; Robot, Plac Marii Sklodowskiej Curie 5, PL-60965 Poznan, Poland.</t>
  </si>
  <si>
    <t>magdalena.szymkowiak@put.poznan.pl</t>
  </si>
  <si>
    <t>Szymkowiak, Magdalena/N-4612-2014; R S, Rasin/AGX-8975-2022; sm, sunoj/AAV-9936-2021</t>
  </si>
  <si>
    <t>R S, Rasin/0000-0002-8393-5869</t>
  </si>
  <si>
    <t>Science and Engineering Research Board (SERB), Government of India [MTR/2020/000051, SERB/F/5424/2020-2021]; PUT [0211/SBAD/0123]</t>
  </si>
  <si>
    <t>Science and Engineering Research Board (SERB), Government of India; PUT</t>
  </si>
  <si>
    <t>The second author wish to thank the Science and Engineering Research Board (SERB), Government of India (File No. MTR/2020/000051 vide Diary No. SERB/F/5424/2020-2021 dated 10-12-2020) for the financial support. The third author has been partially supported by PUT under grant 0211/SBAD/0123.</t>
  </si>
  <si>
    <t>0094-9655</t>
  </si>
  <si>
    <t>1563-5163</t>
  </si>
  <si>
    <t>J STAT COMPUT SIM</t>
  </si>
  <si>
    <t>J. Stat. Comput. Simul.</t>
  </si>
  <si>
    <t>JUN 12</t>
  </si>
  <si>
    <t>WOS:001147374300001</t>
  </si>
  <si>
    <t>Joseph, J; Kuriakose, MC; Santhosh, A; Jose, J; Thomas, J</t>
  </si>
  <si>
    <t>Joseph, Jisha; Kuriakose, Memsy Chiriamkandath; Santhosh, Anu; Jose, Jemini; Thomas, Jency</t>
  </si>
  <si>
    <t>JOURNAL OF MOLECULAR STRUCTURE</t>
  </si>
  <si>
    <t>Ammonium phosphomolybdate; Polyaniline; Poly(N-methylaniline); Composite; Hexavalent chromium</t>
  </si>
  <si>
    <t>POLYANILINE; CATALYST</t>
  </si>
  <si>
    <t>Binary composites of ammonium phosphomolybdate (APM) with polyaniline and poly(N-methylaniline) namely APM/PAni and APM/PNMAni were synthesized respectively in situ by exploiting the oxidizing ability of APM. The composites were characterized using fourier transform infrared spectroscopy, powder X-ray diffraction, and scanning electron microscopy. Further, the electrochemical behavior of these composites was investigated using cyclic voltammetry. The redox peaks obtained for APM, APM/PAni and APM/PNMAni at 0.302, 0.228 and 0.298 V respectively could be attributed to MoV/MoVI electron process. The appreciable shift in the peak could be attributed to the electron donating behavior of methyl groups in APM/PNMAni. Additionally, the band gap energy was calculated using diffuse reflectance spectroscopy data. The optical band gap of the composites increased considerably as compared to APM. A higher band gap was observed for APM/PNMAni as compared to APM/PAni, indicating the influence of methyl substitution in tuning the band gap energy. In addition, the role of these composites and its constituents in the removal of hexavalent chromium ions from aqueous solution was also explored. The removal of Cr(VI) from aqueous solution was monitored using UV-Visible spectroscopy. While removal of Cr(VI) as high as 96.3 % could be achieved using polymers, composites exhibited the ability to reduce toxic Cr(VI) moieties to environmentally benign Cr(III) ions.</t>
  </si>
  <si>
    <t>[Joseph, Jisha; Santhosh, Anu; Thomas, Jency] Univ Calicut, St Thomas Coll Autonomous, Ctr Sustainable Sci, Res &amp; PG Dept Chem, Trichur 680001, Kerala, India; [Joseph, Jisha; Santhosh, Anu; Thomas, Jency] Univ Calicut, Ind Catalysis Lab, Trichur 680001, Kerala, India; [Kuriakose, Memsy Chiriamkandath; Jose, Jemini] Univ Calicut, Mercy Coll, Res &amp; PG Dept Chem, Palakkad 678006, Kerala, India</t>
  </si>
  <si>
    <t>University of Calicut; University of Calicut; University of Calicut</t>
  </si>
  <si>
    <t>Thomas, J (corresponding author), Univ Calicut, St Thomas Coll Autonomous, Ctr Sustainable Sci, Res &amp; PG Dept Chem, Trichur 680001, Kerala, India.;Thomas, J (corresponding author), Univ Calicut, Ind Catalysis Lab, Trichur 680001, Kerala, India.</t>
  </si>
  <si>
    <t>Department of Science &amp; Technology (DST) , Government of India</t>
  </si>
  <si>
    <t>Department of Science &amp; Technology (DST) , Government of India(Department of Science &amp; Technology (India))</t>
  </si>
  <si>
    <t>JT and JJ thank St. Thomas College (Autonomous) , Thrissur for providing seed money STC/SANTHOME/SEEDMONEY/2020-21/14 and STC/SANTHOME/SEEDMONEY/2020-21/17 respectively. The authors acknowledge Department of Science &amp; Technology (DST) , Government of India and University Grants Commission (UGC) , Government of India for FIST and CPE program respectively implemented in St. Thomas College (Autonomous) , Thrissur. The authors acknowledge Central Sophisticated Instrumentation Facility (CSIF) , University of Calicut for availing facility for thermogravimetric analysis.</t>
  </si>
  <si>
    <t>0022-2860</t>
  </si>
  <si>
    <t>1872-8014</t>
  </si>
  <si>
    <t>J MOL STRUCT</t>
  </si>
  <si>
    <t>J. Mol. Struct.</t>
  </si>
  <si>
    <t>JUN 15</t>
  </si>
  <si>
    <t>WOS:001204885900001</t>
  </si>
  <si>
    <t>Veettil, PC; Sidhick, JN; Abdulkhader, SK; Prasad, MSS; Chidambaran, CK</t>
  </si>
  <si>
    <t>Veettil, Priyatha Chokki; Sidhick, Jeena Nikarthil; Abdulkhader, Sajeela Kavungal; Prasad, M. S. Siva; Chidambaran, Chitra Kumari</t>
  </si>
  <si>
    <t>Triclosan, an antimicrobial drug, induced reproductive impairment in the freshwater fish, Anabas testudineus (Bloch, 1792)</t>
  </si>
  <si>
    <t>TOXICOLOGY AND INDUSTRIAL HEALTH</t>
  </si>
  <si>
    <t>Triclosan; reproductive toxicity; aromatase; steroidogenesis; serum hormones; histology</t>
  </si>
  <si>
    <t>ENDOCRINE DISRUPTING CHEMICALS; STEROIDOGENIC ENZYMES; GENE-EXPRESSION; MELANOMACROPHAGE CENTERS; ENVIRONMENTAL EXPOSURE; AROMATASE EXPRESSION; GONADAL DEVELOPMENT; OVARIAN-FOLLICLES; STAR PROTEIN; COMMON CARP</t>
  </si>
  <si>
    <t>Triclosan (TCS), an antimicrobial drug, is known to occupy different compartments in aquatic ecosystems. The present study focused to evaluate the reproductive toxicity of triclosan, at environmentally relevant (0.009 and 9 mu g L-1) and sublethal (176.7 mu g L-1) concentrations for 90 days in the pre-spawning phase of the fish, Anabas testudineus. The reproductive biomarkers, namely, gonadal steroidogenic enzymes, expression of aromatic genes, levels of serum gonadotropins, sex hormones, and histology of gonads were analyzed. The weight of the animal, brain weights along with gonadosomatic index decreased while mucus deposition increased significantly at all concentrations of triclosan as the primary defensive mechanism to prevent the entry of toxicants. Triclosan disrupted gonadal steroidogenesis as evidenced by a reduction in the activities of gonadal steroidogenic enzymes. The expressions of cyp19a1a and cyp19a1b genes were up-regulated in the brain of both sexes and testis, while down-regulated in the ovary indicating estrogenic effects of the compound. The endocrine-disrupting effects of triclosan were confirmed. The current results suggest that chronic exposure to triclosan altered reproductive endpoints thereby impairing normal reproductive functions in fish.</t>
  </si>
  <si>
    <t>[Veettil, Priyatha Chokki] St Thomas Coll, Res &amp; Postgrad Dept Zool, Trichur, India; [Sidhick, Jeena Nikarthil; Abdulkhader, Sajeela Kavungal] Cent Marine Fisheries Res Inst, Marine Biotechnol Div, Kochi, India; [Prasad, M. S. Siva] Univ Calicut, Kerala Police Acad, Dept Forens Sci, Trichur, India; [Chidambaran, Chitra Kumari] Univ Calicut, Dept Zool, Endocrinol &amp; Toxicol Lab, Malappuram, India; [Veettil, Priyatha Chokki] St Thomas Coll, Res &amp; Postgrad Dept Zool, Trichur 680001, India</t>
  </si>
  <si>
    <t>Indian Council of Agricultural Research (ICAR); ICAR - Central Marine Fisheries Research Institute; University of Calicut; University of Calicut</t>
  </si>
  <si>
    <t>Chidambaran, CK (corresponding author), Univ Calicut, Dept Zool, Endocrinol &amp; Toxicol Lab, Malappuram, India.;Veettil, PC (corresponding author), St Thomas Coll, Res &amp; Postgrad Dept Zool, Trichur 680001, India.</t>
  </si>
  <si>
    <t>priyatha.karthika@gmail.com; kcchitra.in@gmail.com</t>
  </si>
  <si>
    <t>M S, Siva Prasad/HKN-3744-2023</t>
  </si>
  <si>
    <t>Kerala State Council for Science, Technology and Environment; Kerala State Council for Science, Technology, and Environment (KSCSTE); Government of Kerala, India; Department of Zoology, University of Calicut, Kerala, India</t>
  </si>
  <si>
    <t>The authors are thankful to the Kerala State Council for Science, Technology, and Environment (KSCSTE), the Government of Kerala, India for providing financial support; Department of Zoology, University of Calicut, Kerala, India for conducting this research and to the Central Marine Fisheries Research Institute (CMFRI), Kochi, Kerala, India for providing infrastructure to carry out the study of qPCR.</t>
  </si>
  <si>
    <t>SAGE PUBLICATIONS INC</t>
  </si>
  <si>
    <t>THOUSAND OAKS</t>
  </si>
  <si>
    <t>2455 TELLER RD, THOUSAND OAKS, CA 91320 USA</t>
  </si>
  <si>
    <t>0748-2337</t>
  </si>
  <si>
    <t>1477-0393</t>
  </si>
  <si>
    <t>TOXICOL IND HEALTH</t>
  </si>
  <si>
    <t>Toxicol. Ind. Health</t>
  </si>
  <si>
    <t>MAY</t>
  </si>
  <si>
    <t>10.1177/07482337241242510</t>
  </si>
  <si>
    <t>WOS:001189664300001</t>
  </si>
  <si>
    <t>Das, KR; Antony, MJ</t>
  </si>
  <si>
    <t>Das, K. Rohini; Antony, M. Jinish</t>
  </si>
  <si>
    <t>JOURNAL OF ENERGY STORAGE</t>
  </si>
  <si>
    <t>Lead -acid battery; State of charge; Colorimetry; Battery acid; Specific gravity</t>
  </si>
  <si>
    <t>SYSTEMS; SENSOR</t>
  </si>
  <si>
    <t>The ex -situ colorimetric method of battery acid estimation was developed using poly-N-phenyl-o-phenylenedi- amine (PPOPD) to accurately determine the lead acid battery's state of charge (SoC). PPOPD was synthesized by the in -situ oxidative chemical polymerization of N-phenyl-o-phenylenediamine monomer (POPD) using ferric chloride as an oxidizing agent in ethanol solvent. The UV-visible absorption peak of PPOPD in acidic solutions at 518 nm showed a sharp positive linear slope with increased acid content. The charging or discharging mechanism of the battery produces changes in battery acid content. A fully charged lead -acid battery contains approximately 39.7 % sulphuric acid, whereas its acid content decreases by approximately 10 % on discharge. The PPOPD polymer showed a change in absorbance with a change in the lead -acid battery's acid percentage, which can be correlated with the state of charge. The absorbance of PPOPD solution was calibrated linearly with the sulphuric acid percentage (6-40 %), a similar acid range produced inside the battery during charging or discharging. The absorbance of PPOPD solution obtained in 10 % and 40 % sulphuric acid at 518 nm was set as the lower and upper limits (Amin and Amax) respectively for SoC determination. Therefore, the state of charge in any lead -acid battery under investigation can be determined by measuring the absorbance of the PPOPD solution. The state of charge obtained from the colorimetric method was compared with an open circuit voltage method using a 12 V lead -acid battery.</t>
  </si>
  <si>
    <t>[Das, K. Rohini; Antony, M. Jinish] Autonomous Univ Calicut, St Thomas Coll, Ctr Sustainable Chem, Res Dept Chem, Trichur 680001, Kerala, India</t>
  </si>
  <si>
    <t>Antony, MJ (corresponding author), Autonomous Univ Calicut, St Thomas Coll, Ctr Sustainable Chem, Res Dept Chem, Trichur 680001, Kerala, India.</t>
  </si>
  <si>
    <t>jinish06@yahoo.co.in</t>
  </si>
  <si>
    <t>Antony, Jinish/L-1013-2017</t>
  </si>
  <si>
    <t>Council of Scientific and Industrial Research (CSIR) , India</t>
  </si>
  <si>
    <t>Council of Scientific and Industrial Research (CSIR) , India(Council of Scientific &amp; Industrial Research (CSIR) - India)</t>
  </si>
  <si>
    <t>We thank Mar Tony Neelankavil, Auxiliary Bishop of Thrissur Archdiocese and Manager STC, Thrissur, for providing Santhome research seed money F.No.STC/SANTHOME/SEED MONEY/2020-21/27 during the 2021-2022 academic year. We acknowledge the DST-FIST and UGC-CPE schemes for instrumentation facilities offered in STC, Thrissur. We acknowledge STIC Cochin for MALDI, CLIF Trivan- drum for NMR analysis, and CIL of College of Veterinary and Animal Sciences (CoVAS) Mannuthy for FT -IR Analysis. RDK thanks the Council of Scientific and Industrial Research (CSIR) , India, for the senior research fellowship (SRF) .</t>
  </si>
  <si>
    <t>2352-152X</t>
  </si>
  <si>
    <t>2352-1538</t>
  </si>
  <si>
    <t>J ENERGY STORAGE</t>
  </si>
  <si>
    <t>J. Energy Storage</t>
  </si>
  <si>
    <t>MAY 1</t>
  </si>
  <si>
    <t>WOS:001208140700001</t>
  </si>
  <si>
    <t>INDUSTRIAL &amp; ENGINEERING CHEMISTRY RESEARCH</t>
  </si>
  <si>
    <t>CONJUGATED POLYMERS; SELECTIVE DETECTION; FERRIC-CHLORIDE; POLY(O-PHENYLENEDIAMINE); FILM; ELECTROPOLYMERIZATION; ELECTROSYNTHESIS; CHEMOSENSORS; TEMPERATURE; EXPLOSIVES</t>
  </si>
  <si>
    <t>In the present work, we report the sensing of silver ions by yellow fluorescence turn-off in poly-o-phenylenediamine (POPD) solution via an oxidative mechanism. Poly-o-phenylenediamine was synthesized by chemical oxidative polymerization using ferric chloride as an oxidizing agent in ethanol solvent. Proton nuclear magnetic resonance spectra of the POPD revealed two types of protons corresponding to benzenoid and quinonoid structures in semioxidized POPD. Fourier transform infrared (FT-IR) spectra confirmed the presence of benzenoid and quinoid absorption bands in poly-o-phenylenediamine. Powder X-ray diffraction (PXRD) patterns revealed sharp peaks at 2 theta values of 10.54 and 26.70 degrees, indicating the crystalline nature of the polymer. Matrix-assisted laser desorption/ionization-time-of-flight (MALDI-TOF) analysis indicated the presence of 5-6 repeating monomeric units in POPD. POPD has intense yellow fluorescence in water, and its fluorescence emission was quenched upon oxidation with AgNO3. Fluorescence spectra and naked-eye detection studies have revealed that an analyte to polymer molar ratio of 10 was obtained for fluorescence quenching. The POPD polymer has shown oxidative fluorescence turn-off and reductive fluorescence turn-on with specific redox analytes, indicating reversible structures of POPD. The cyclic voltammogram of POPD indicated the presence of electrochemically reversible redox states, particularly in the negative voltage sweep in the polymer solution. The oxidized POPD was nonfluorescent, and fluorescence emission reappeared upon adding NaBH4 to the oxidized POPD. Thus, reversible fluorescence turn-off and turn-on in poly-o-phenylenediamine may provide an attractive strategy for sensing various oxidizing/reducing analytes in water.</t>
  </si>
  <si>
    <t>Antony, Jinish/0000-0003-2639-1006</t>
  </si>
  <si>
    <t>Council of Scientific and Industrial Research, India; DST; Council of Scientific and Industrial Research (CSIR), India</t>
  </si>
  <si>
    <t>Council of Scientific and Industrial Research, India(Council of Scientific &amp; Industrial Research (CSIR) - India); DST(Department of Science &amp; Technology (India)); Council of Scientific and Industrial Research (CSIR), India(Council of Scientific &amp; Industrial Research (CSIR) - India)</t>
  </si>
  <si>
    <t>The authors acknowledge DST for FIST-funded facilities and UGC for CPE-funded instrumentation facilities in St. Thomas College (Autonomous), Thrissur. The authors acknowledge CSIF and the University of Calicut for providing FT-IR, FE-SEM, and TGA facilities. The authors also acknowledge CLIF, University of Kerala, for providing NMR facilities and STIC, CUSAT for providing MALDI-TOF analysis. M.J.A. gratefully acknowledges his doctoral mentor Dr. M. Jayakannan, Professor IISER, Pune, for his guidance and support. Finally, R.D.K. is thankful to the Council of Scientific and Industrial Research (CSIR), India, for the Senior research fellowship (SRF).</t>
  </si>
  <si>
    <t>0888-5885</t>
  </si>
  <si>
    <t>1520-5045</t>
  </si>
  <si>
    <t>IND ENG CHEM RES</t>
  </si>
  <si>
    <t>Ind. Eng. Chem. Res.</t>
  </si>
  <si>
    <t>JAN 24</t>
  </si>
  <si>
    <t>WOS:001158525300001</t>
  </si>
  <si>
    <t>Paul, J; Thomas, RP; Sylas, VP; Mathew, JC; Rajan, B; Unni, KS</t>
  </si>
  <si>
    <t>Paul, Joby; Thomas, Rogimon P.; Sylas, V. P.; Mathew, John C.; Rajan, Brilliant; Unni, K. Sankaran</t>
  </si>
  <si>
    <t>Interrelationships of biological spectra, life-form, landform and functional vegetation type in the riparian forests of a tropical river</t>
  </si>
  <si>
    <t>TROPICAL ECOLOGY</t>
  </si>
  <si>
    <t>Disturbances; Fluvial landscapes; Functional vegetation type; Nature based riparian buffer system; Pamba River; Phytoclimate; Raunkiaer's lifeforms</t>
  </si>
  <si>
    <t>SPECIES RICHNESS; DISTURBANCE; RESTORATION; PATTERNS; CHANNEL; FLOOD; COEXISTENCE; DIVERSITY; MANAGEMENT; GRADIENT</t>
  </si>
  <si>
    <t>The relative dominance of life-forms in a riparian forest can be related to the landforms and functional vegetation types and which is considered as the primary requirement for any restoration effort. We examined the functional vegetation types, life-forms and landforms in a riparian forest of tropical river Pamba of Western Ghats by 52 transects (2 km length and 10-30 m width. The riparian forests have 31 pteridophytes, 3 gymnosperms and 545 angiosperms, comprising 16 chamaephytes, 31 cryptophytes, 17 epiphytes, 10 helophytes, 22 hemicryptophytes, 17 hydrophytes, 158 small phanerophytes, 170 large phanerophytes and 138 therophytes. The Canonical Correspondence Analysis (CCA) indicated that life-form distribution largely based on landform and a combined effect of landform features, longevity, elevation and disturbance regime resulted in resister, avoider, endurer and invader functional vegetation types. Therophyte dominance in floodplains indicated flood disturbances and terrain modification. Ochrenauclea missionis, Crataeva magna, Neolamarckia cadamba and Lagerstroemia speciosa prefers floodplain and protect from bank erosion. Leea indica, Pandanus odorifer and Tetrameles nudiflora have prop-roots, stilt roots and buttress formation against inundation. High range trees Actinodaphne wightiana and Persea macrantha prefer hydrochory for recruitment in the midlands and lowlands. The identified species were resister in functional group and prefer floodplain as their landform preference. The research provides baseline data for designing a nature based riparian buffer system with resister and endurer species for restoration.</t>
  </si>
  <si>
    <t>[Paul, Joby; Thomas, Rogimon P.; Sylas, V. P.; Mathew, John C.; Rajan, Brilliant; Unni, K. Sankaran] Mahatma Gandhi Univ, Sch Environm Sci, Kottayam 686560, Kerala, India; [Paul, Joby] St Thomas Coll, Dept Bot, Trichur 680001, Kerala, India; [Thomas, Rogimon P.] CMS Coll, Dept Bot, Kottayam 686001, Kerala, India; [Mathew, John C.] Govt Kerala, Directorate Environm &amp; Climate Change DoECC, Thiruvananthapuram 695001, India; [Rajan, Brilliant] St Johns Coll, Dept Environm Sci, Kollam 691306, Kerala, India</t>
  </si>
  <si>
    <t>Mahatma Gandhi University, Kerala</t>
  </si>
  <si>
    <t>Paul, J (corresponding author), Mahatma Gandhi Univ, Sch Environm Sci, Kottayam 686560, Kerala, India.;Paul, J (corresponding author), St Thomas Coll, Dept Bot, Trichur 680001, Kerala, India.</t>
  </si>
  <si>
    <t>jobypaulses@gmail.com</t>
  </si>
  <si>
    <t>Thomas, Rogimon/AAC-1812-2021; Rajan, Brilliant/AGZ-3753-2022</t>
  </si>
  <si>
    <t>Senior Research Fellowship of Council of Scientific &amp; Industrial Research-Human Resource Development Group, New Delhi, India [09/499(0066)/2010 EMR-1]</t>
  </si>
  <si>
    <t>Senior Research Fellowship of Council of Scientific &amp; Industrial Research-Human Resource Development Group, New Delhi, India</t>
  </si>
  <si>
    <t>This work was supported by the Senior Research Fellowship of Council of Scientific &amp; Industrial Research-Human Resource Development Group, New Delhi, India [09/499(0066)/2010 EMR-1].</t>
  </si>
  <si>
    <t>SPRINGERNATURE</t>
  </si>
  <si>
    <t>LONDON</t>
  </si>
  <si>
    <t>CAMPUS, 4 CRINAN ST, LONDON, N1 9XW, ENGLAND</t>
  </si>
  <si>
    <t>0564-3295</t>
  </si>
  <si>
    <t>2661-8982</t>
  </si>
  <si>
    <t>TROP ECOL</t>
  </si>
  <si>
    <t>Trop. Ecol.</t>
  </si>
  <si>
    <t>2024 AUG 21</t>
  </si>
  <si>
    <t>10.1007/s42965-024-00362-9</t>
  </si>
  <si>
    <t>WOS:001294961300001</t>
  </si>
  <si>
    <t>Mebarek-Oudina, F; Preeti; Sabu, AS; Vaidya, H; Lewis, RW; Areekara, S; Mathew, A; Ismail, AI</t>
  </si>
  <si>
    <t>Mebarek-Oudina, F.; Preeti; Sabu, A. S.; Vaidya, H.; Lewis, R. W.; Areekara, S.; Mathew, A.; Ismail, A. I.</t>
  </si>
  <si>
    <t>Hydromagnetic flow of magnetite-water nanofluid utilizing adapted Buongiorno model</t>
  </si>
  <si>
    <t>INTERNATIONAL JOURNAL OF MODERN PHYSICS B</t>
  </si>
  <si>
    <t>Hydromagnetic flow; Ferro-nanofluid; modified Buongiorno model; rotating disk</t>
  </si>
  <si>
    <t>HEAT-TRANSFER; CONVECTIVE FLOW; ROTATING-DISK; MHD FLOW; DISSIPATION; PLATE</t>
  </si>
  <si>
    <t>The hydromagnetic flow of magnetite-water nanofluid due to a rotating stretchable disk has been numerically assessed. The nanofluid flow has been modeled utilizing the adapted Buongiorno model that considers the volume fraction-dependent effective nanofluid properties and the major slip mechanisms. In addition, experimentally gleaned functions of effective dynamic viscosity and effective thermal conductivity are deployed. The modeled equations are transformed into a first-order ODEs scheme employing Von Karman's similarity conversions and then resolved via the Runge-Kutta algorithm through the shooting technique. The impact of pertinent terms over the physical quantities, nanoliquid temperature and nanoliquid concentration is explained with the support of graphs. Results show that rising volume fraction of magnetite nanoparticles (NPs) and magnetic field term enhance the drag force. Mass transport rate is demoted with augmenting values of magnetic field parameter whereas is promoted with increase in Schmidt number. Further, it is detected that the changes in stretching strength parameter are directly proportional to Nusselt number and inversely proportional to the thermal field. The findings of this numerical analysis have applications in spin coating, rotating disk reactors, storage devices for computers, food processing, and rotating heat exchangers.</t>
  </si>
  <si>
    <t>[Mebarek-Oudina, F.] Univ 20 Aout 1955 Skikda, Fac Sci, Dept Phys, Skikda, Algeria; [Preeti] Def Inst Adv Technol Deemed Univ, Dept Appl Math, Pune 411025, India; [Sabu, A. S.; Areekara, S.; Mathew, A.] St Thomas Coll Autonomous, Dept Math, Trichur 680001, Kerala, India; [Vaidya, H.] Vijayanagara Sri Krishnadevaraya Univ, Dept Math, Ballari, Karnataka, India; [Lewis, R. W.] Swansea Univ, Dept Civil Engn, Swansea, Wales; [Ismail, A. I.] Umm Al Qura Univ, Coll Engn &amp; Islamic Architecture, Mech Engn Dept, Mecca, Saudi Arabia</t>
  </si>
  <si>
    <t>Universite de Skikda; Defence Research &amp; Development Organisation (DRDO); Defence Institute of Advanced Technology (DIAT); Swansea University; Umm Al Qura University</t>
  </si>
  <si>
    <t>Mebarek-Oudina, F (corresponding author), Univ 20 Aout 1955 Skikda, Fac Sci, Dept Phys, Skikda, Algeria.</t>
  </si>
  <si>
    <t>oudina2003@yahoo.fr</t>
  </si>
  <si>
    <t>Ismail, Abdul Aziz/ABE-4595-2020; Vaidya, Hanumesh/AAT-3017-2020; Mebarek-Oudina, Fateh/Y-8148-2019; Sabu, A S/AFL-9590-2022; AREEKARA, SUJESH/AAA-8459-2022</t>
  </si>
  <si>
    <t>Vaidya, Hanumesh/0000-0001-5343-8039; Mebarek-Oudina, Fateh/0000-0001-6145-8195; Sabu, A S/0000-0002-3294-7130; , Preeti/0000-0002-9197-8113; AREEKARA, SUJESH/0000-0001-7860-8268</t>
  </si>
  <si>
    <t>Deanship of Scientific Research at Umm Al-Qura University [22UQU4240002DSR11]</t>
  </si>
  <si>
    <t>Deanship of Scientific Research at Umm Al-Qura University(Umm Al Qura University)</t>
  </si>
  <si>
    <t>The authors would like to thank the Deanship of Scientific Research at Umm Al-Qura University for supporting this work via Grant Code:(22UQU4240002DSR11)</t>
  </si>
  <si>
    <t>WORLD SCIENTIFIC PUBL CO PTE LTD</t>
  </si>
  <si>
    <t>SINGAPORE</t>
  </si>
  <si>
    <t>5 TOH TUCK LINK, SINGAPORE 596224, SINGAPORE</t>
  </si>
  <si>
    <t>0217-9792</t>
  </si>
  <si>
    <t>1793-6578</t>
  </si>
  <si>
    <t>INT J MOD PHYS B</t>
  </si>
  <si>
    <t>Int. J. Mod. Phys. B</t>
  </si>
  <si>
    <t>JAN 10</t>
  </si>
  <si>
    <t>WOS:000943129800003</t>
  </si>
  <si>
    <t>Jos, B; Babu, CR; Naduvath, J; Shanu, AS; Shaji, S; Hossain, A; Anila, EI</t>
  </si>
  <si>
    <t>Jos, Ben; Babu, Chrisma Rose; Naduvath, Johns; Shanu, A. S.; Shaji, S.; Hossain, Aslam; Anila, E. I.</t>
  </si>
  <si>
    <t>CERAMICS INTERNATIONAL</t>
  </si>
  <si>
    <t>Cupric oxide; Spray-pyrolysis; Sodium doping; Urbach tailing; Raman spectrum enhancement; Electrochemical studies</t>
  </si>
  <si>
    <t>CHEMICAL SPRAY-PYROLYSIS; THIN-FILMS; CARBON NANOFIBERS; RAMAN-SCATTERING; NANOPARTICLES; NANOSHEETS; CU2O; FOAM</t>
  </si>
  <si>
    <t>This study investigates the influence of sodium doping on the properties of cupric oxide (CuO) thin films synthesized via spray pyrolysis. Comprehensive characterization was conducted using X-ray diffraction (XRD), energy-dispersive X-ray spectroscopy (EDAX), X-ray photoelectron spectroscopy (XPS), field emission scanning electron microscopy (FESEM), Raman spectroscopy, Hall effect measurements, and electrochemical studies. All films exhibited p-type conductivity, with an optical band gap variation from 1.53 to 1.73 eV. XRD analysis confirmed the dominance of monoclinic CuO, with minor phases of Cu2O and Cu4O3. EDAX and XPS verified the incorporation of Cu, O, and Na elements. FESEM revealed a densely packed morphology with uniform particle distribution and rough surfaces in the electrically optimized film. The Raman spectra of doped samples showed increased intensity and sharpness, attributed to Na + ion-induced polarizability enhancement. Hall effect measurements indicated a tenfold decrease in carrier concentration and a more than tenfold increase in mobility upon sodium doping. Films doped with 4 at.% sodium exhibited the lowest resistivity. Additionally, Na doping enhanced the electrochemical performance of CuO. These findings demonstrate that sodium doping significantly enhances the electrical, optical and electrochemical properties of CuO thin films, making them suitable for applications in optoelectronic devices and supercapacitors.</t>
  </si>
  <si>
    <t>[Jos, Ben] Union Christian Coll, Dept Phys, Optoelect &amp; Nanomat Res Lab, Aluva 683102, Kerala, India; [Babu, Chrisma Rose; Anila, E. I.] CHRIST Univ, Dept Phys &amp; Elect, Bangalore 560029, Karnataka, India; [Naduvath, Johns; Shanu, A. S.] Univ Calicut, St Thomas Coll Autonomous, Dept Phys, Trichur, Kerala, India; [Shaji, S.] Univ Autonoma Nuevo Leon UANL, Fac Ingn Mecan &amp; Elect FIME, Av Univ,Cd Univ, San Nicolas de los Garza 66455, Nuevo Leon, Mexico; [Hossain, Aslam] Southern Fed Univ, Smart Mat Res Inst, Sladkova 178 24, Rostov Na Donu 344090, Russia</t>
  </si>
  <si>
    <t>Christ University; University of Calicut; Universidad Autonoma de Nuevo Leon; Southern Federal University</t>
  </si>
  <si>
    <t>Anila, EI (corresponding author), CHRIST Univ, Dept Phys &amp; Elect, Bangalore 560029, Karnataka, India.</t>
  </si>
  <si>
    <t>anila.ei@christuniversity.in</t>
  </si>
  <si>
    <t>Hossain, Aslam/AAH-4855-2020; E I, Anila/G-6302-2011; Shaji, Sadasivan/AAD-2210-2020</t>
  </si>
  <si>
    <t>E I, Anila/0000-0002-7975-3659; Shaji, Sadasivan/0000-0001-7745-0796; ROSE BABU, CHRISMA/0000-0002-9438-9031; Hossain, Aslam/0000-0002-1312-5465</t>
  </si>
  <si>
    <t>CHRIST (Deemed to be University) , Bangalore under the seed money scheme [SMSS-2218, SMSS-2329]; Ministry of Science and Higher Education of the Russian Federation [075-15-2021-1363]</t>
  </si>
  <si>
    <t>CHRIST (Deemed to be University) , Bangalore under the seed money scheme; Ministry of Science and Higher Education of the Russian Federation</t>
  </si>
  <si>
    <t>E I Anila has received research support from CHRIST (Deemed to be University) , Bangalore under the seed money scheme (SMSS-2218) and (SMSS-2329) . A.H. acknowledges the Ministry of Science and Higher Education of the Russian Federation for financial support (Agreement No. 075-15-2021-1363) .</t>
  </si>
  <si>
    <t>ELSEVIER SCI LTD</t>
  </si>
  <si>
    <t>London</t>
  </si>
  <si>
    <t>125 London Wall, London, ENGLAND</t>
  </si>
  <si>
    <t>0272-8842</t>
  </si>
  <si>
    <t>1873-3956</t>
  </si>
  <si>
    <t>CERAM INT</t>
  </si>
  <si>
    <t>Ceram. Int.</t>
  </si>
  <si>
    <t>NOV 1</t>
  </si>
  <si>
    <t>WOS:001327804300001</t>
  </si>
  <si>
    <t>Ali, L; Kumar, P; Poonia, H; Areekara, S; Apsari, R</t>
  </si>
  <si>
    <t>Ali, Liaqat; Kumar, Pardeep; Poonia, Hemant; Areekara, Sujesh; Apsari, Retna</t>
  </si>
  <si>
    <t>MODERN PHYSICS LETTERS B</t>
  </si>
  <si>
    <t>Casson fluid; Dust particles; Darcy-Forchheimer; MHD; Thermal radiation</t>
  </si>
  <si>
    <t>FINITE-ELEMENT SIMULATION; NANOFLUID FLOW; BIOCONVECTION; NANOPARTICLES</t>
  </si>
  <si>
    <t>This paper addresses the problem of steady two-dimensional magnetohydrodynamics (MHD) migration of dusty fluid across a stretching sheet with the inclusion of Darcy-Forchheimer porosity and Brownian dispersion. The most significant aspect of the ongoing problem is elaborating the entire context with dusty and fluid phases. The governing partial differential equations (PDEs) are transmuted into non-dimensional ordinary differential equations (ODEs) by implementing similarity transformations. The MATLAB script has used the bvp4c strategy to accumulate a visualization of the computational observations. Also, this study illustrates an assessment of the effects of significant parameters on non-Newtonian fluids and fluids with a dusty phase. It is observed that the thermal boundary layer is enhanced with the increasing strength of the mass concentration of dusty granules (Gamma(nu)) and Eckert number (Ec) for both scenarios, while in the case of fluid interaction temperature parameter (beta(t)) the scenario is opposite for dusty and fluid phases. Moreover, the heat transfer rate intensifies with the increasing effect of thermal radiation, and magnetic field. The significant variations in the various physical quantities are represented through tabular and graphs.</t>
  </si>
  <si>
    <t>[Ali, Liaqat] Xian Technol Univ, Sch Sci, Xian 710021, Peoples R China; [Ali, Liaqat; Apsari, Retna] Univ Airlangga, Fac Adv Technol &amp; Multidiscipline, Dept Engn, Surabaya 60115, Indonesia; [Kumar, Pardeep; Poonia, Hemant] Chaudhary Charan Singh Haryana Agr Univ, Dept Math &amp; Stat, Hisar 125004, India; [Areekara, Sujesh] St Thomas Coll Autonomous, Dept Math, Trichur 680001, Kerala, India; [Apsari, Retna] Univ Airlangga, Fac Sci &amp; Technol, Dept Phys, Surabaya 60115, Indonesia; [Kumar, Pardeep] K R Mangalam Univ, Sch Basic &amp; Appl Sci, Gurugram 122103, India</t>
  </si>
  <si>
    <t>Xi'an Technological University; Airlangga University; CCS Haryana Agricultural University; Airlangga University</t>
  </si>
  <si>
    <t>Apsari, R (corresponding author), Univ Airlangga, Fac Adv Technol &amp; Multidiscipline, Dept Engn, Surabaya 60115, Indonesia.;Apsari, R (corresponding author), Univ Airlangga, Fac Sci &amp; Technol, Dept Phys, Surabaya 60115, Indonesia.</t>
  </si>
  <si>
    <t>retna-a@fst.unair.ac.id</t>
  </si>
  <si>
    <t>Ali, Liaqat/ABD-3565-2022; Apsari, Retna/GPG-2322-2022; AREEKARA, SUJESH/AAA-8459-2022; Kumar, pardeep/JAN-4728-2023</t>
  </si>
  <si>
    <t>, Pardeep Kumar/0000-0001-6876-8276; Ali, Liaqat/0000-0002-1500-0463</t>
  </si>
  <si>
    <t>School of Sciences at Xian Technological University</t>
  </si>
  <si>
    <t>The first author acknowledge with thanks to School of Sciences for their support at Xian Technological University.</t>
  </si>
  <si>
    <t>0217-9849</t>
  </si>
  <si>
    <t>1793-6640</t>
  </si>
  <si>
    <t>MOD PHYS LETT B</t>
  </si>
  <si>
    <t>Mod. Phys. Lett. B</t>
  </si>
  <si>
    <t>FEB 29</t>
  </si>
  <si>
    <t>WOS:001093119200001</t>
  </si>
  <si>
    <t>Sasidharan, A; Surendran, A; Rajagopal, R; Alfarhan, A; Job, JT; Narayanankutty, A</t>
  </si>
  <si>
    <t>Sasidharan, Anju; Surendran, Arunnya; Rajagopal, Rajakrishnan; Alfarhan, Ahmed; Job, Joice Tom; Narayanankutty, Arunaksharan</t>
  </si>
  <si>
    <t>JOURNAL OF ESSENTIAL OIL BEARING PLANTS</t>
  </si>
  <si>
    <t>Pimenta dioica essential oil; Anticancer activity; Apoptosis; Sphingosine kinase; Reactive oxygen species</t>
  </si>
  <si>
    <t>ANTICANCER ACTIVITY; EUGENOL</t>
  </si>
  <si>
    <t>Gastric cancer (GC), with its high morbidity and mortality rates, emerged as an important health concern in developing countries. Intracellular lipid kinases such as sphingosine kinase (SphK) play a pivotal role in the onset and progression of gastric cancers. Plant products such as essential oils are important drug candidates against various cancers. The Allspice (Pimenta dioica) essential oil was extracted by hydro-distillation methods. The anticancer activity was estimated against gastric cancer cells using MTT assay. The expression of SphK1 and SphK2 genes were assessed using qPCR. The Allspice essential oil (AEO) was shown to inhibit the proliferation of gastric cancer cells. Further, the level of reduced glutathione was significantly reduced by the AEO treatment with a concomitant increase in the reactive oxygen species levels. Further, the mRNA expression of SphK1 and SphK2 isoforms was evaluated; the pre-treatment of gastric cancer cells with varying doses of AEO significantly inhibited the expression of both SphK1 and SphK2. Besides, the expression of pro-apoptotic genes including caspases and apaf were upregulated in these cells treated with AEO. Overall, the study indicated the possible application of AEO in GC prevention by interfering with the SphK signaling and thereby inducing apoptotic cell death.</t>
  </si>
  <si>
    <t>[Sasidharan, Anju; Surendran, Arunnya; Job, Joice Tom; Narayanankutty, Arunaksharan] St Josephs Coll Autonomous, PG &amp; Res Dept Zool, Div Cell &amp; Mol Biol, Calicut, Kerala, India; [Surendran, Arunnya] Univ Calicut, St Thomas Coll, Res &amp; Post Grad Dept Zool, Div Appl &amp; Forens Entomol, Trichur, Kerala, India; [Rajagopal, Rajakrishnan; Alfarhan, Ahmed] King Saud Univ, Coll Sci, Dept Bot &amp; Microbiol, POB 2455, Riyadh 11451, Saudi Arabia</t>
  </si>
  <si>
    <t>University of Calicut; King Saud University</t>
  </si>
  <si>
    <t>Narayanankutty, A (corresponding author), St Josephs Coll Autonomous, PG &amp; Res Dept Zool, Div Cell &amp; Mol Biol, Calicut, Kerala, India.</t>
  </si>
  <si>
    <t>arunaksharan1990@gmail.com</t>
  </si>
  <si>
    <t>Sasidharan, Anju/GZM-9109-2022; Rajagopal, Dr. Rajakrishnan/AFN-4667-2022; Tom J, Joice/AAD-7227-2022; Alfarhan, Ahmed/GQH-6118-2022; NARAYANANKUTTY, ARUNAKSHARAN/D-7288-2015</t>
  </si>
  <si>
    <t>Rajagopal, Rajakrishnan/0000-0003-0917-7673</t>
  </si>
  <si>
    <t>King Saud University, Riyadh, Saudi Arabia [RSP2024R11]</t>
  </si>
  <si>
    <t>King Saud University, Riyadh, Saudi Arabia(King Saud University)</t>
  </si>
  <si>
    <t>The authors received the funding support from Researchers Supporting Project Number (RSP2024R11), King Saud University, Riyadh, Saudi Arabia.</t>
  </si>
  <si>
    <t>0972-060X</t>
  </si>
  <si>
    <t>0976-5026</t>
  </si>
  <si>
    <t>J ESSENT OIL BEAR PL</t>
  </si>
  <si>
    <t>J. Essent. Oil Bear. Plants.</t>
  </si>
  <si>
    <t>WOS:001205673400020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</si>
</sst>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6" fontId="0" fillId="0" borderId="0" xfId="0" applyNumberFormat="1"/>
    <xf numFmtId="0" fontId="0" fillId="0" borderId="10" xfId="0"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workbookViewId="0">
      <selection activeCell="C88" sqref="C88"/>
    </sheetView>
  </sheetViews>
  <sheetFormatPr defaultRowHeight="15" x14ac:dyDescent="0.25"/>
  <sheetData>
    <row r="1" spans="1:14" x14ac:dyDescent="0.25">
      <c r="A1" t="s">
        <v>0</v>
      </c>
      <c r="B1" t="s">
        <v>1</v>
      </c>
      <c r="C1" t="s">
        <v>2</v>
      </c>
      <c r="D1" t="s">
        <v>3</v>
      </c>
      <c r="E1" t="s">
        <v>4</v>
      </c>
      <c r="F1" t="s">
        <v>5</v>
      </c>
      <c r="G1" t="s">
        <v>6</v>
      </c>
      <c r="H1" t="s">
        <v>7</v>
      </c>
      <c r="I1" t="s">
        <v>8</v>
      </c>
      <c r="J1" t="s">
        <v>9</v>
      </c>
      <c r="K1" t="s">
        <v>10</v>
      </c>
      <c r="L1" t="s">
        <v>11</v>
      </c>
      <c r="M1" t="s">
        <v>12</v>
      </c>
      <c r="N1" t="s">
        <v>13</v>
      </c>
    </row>
    <row r="2" spans="1:14" x14ac:dyDescent="0.25">
      <c r="A2" t="s">
        <v>22</v>
      </c>
      <c r="B2" t="s">
        <v>23</v>
      </c>
      <c r="C2">
        <v>2023</v>
      </c>
      <c r="D2" t="s">
        <v>24</v>
      </c>
      <c r="E2">
        <v>86</v>
      </c>
      <c r="F2">
        <v>6</v>
      </c>
      <c r="G2">
        <v>659</v>
      </c>
      <c r="H2">
        <v>668</v>
      </c>
      <c r="I2">
        <v>0</v>
      </c>
      <c r="J2" t="s">
        <v>25</v>
      </c>
      <c r="K2" t="s">
        <v>26</v>
      </c>
      <c r="L2" t="s">
        <v>27</v>
      </c>
      <c r="M2" t="s">
        <v>28</v>
      </c>
      <c r="N2" t="s">
        <v>29</v>
      </c>
    </row>
    <row r="3" spans="1:14" x14ac:dyDescent="0.25">
      <c r="A3" t="s">
        <v>37</v>
      </c>
      <c r="B3" t="s">
        <v>38</v>
      </c>
      <c r="C3">
        <v>2023</v>
      </c>
      <c r="D3" t="s">
        <v>39</v>
      </c>
      <c r="E3">
        <v>131</v>
      </c>
      <c r="F3">
        <v>2</v>
      </c>
      <c r="G3">
        <v>1189</v>
      </c>
      <c r="H3">
        <v>1205</v>
      </c>
      <c r="I3">
        <v>9</v>
      </c>
      <c r="J3" t="s">
        <v>40</v>
      </c>
      <c r="K3" t="s">
        <v>41</v>
      </c>
      <c r="L3" t="s">
        <v>42</v>
      </c>
      <c r="M3" t="s">
        <v>43</v>
      </c>
      <c r="N3">
        <v>9296212</v>
      </c>
    </row>
    <row r="4" spans="1:14" x14ac:dyDescent="0.25">
      <c r="A4" t="s">
        <v>44</v>
      </c>
      <c r="B4" t="s">
        <v>45</v>
      </c>
      <c r="C4">
        <v>2023</v>
      </c>
      <c r="D4" t="s">
        <v>46</v>
      </c>
      <c r="E4">
        <v>18</v>
      </c>
      <c r="F4">
        <v>1</v>
      </c>
      <c r="G4">
        <v>368</v>
      </c>
      <c r="H4">
        <v>384</v>
      </c>
      <c r="I4">
        <v>5</v>
      </c>
      <c r="J4" t="s">
        <v>47</v>
      </c>
      <c r="K4" t="s">
        <v>48</v>
      </c>
      <c r="L4" t="s">
        <v>49</v>
      </c>
      <c r="M4" t="s">
        <v>50</v>
      </c>
      <c r="N4">
        <v>19322321</v>
      </c>
    </row>
    <row r="5" spans="1:14" x14ac:dyDescent="0.25">
      <c r="A5" t="s">
        <v>51</v>
      </c>
      <c r="B5" t="s">
        <v>52</v>
      </c>
      <c r="C5">
        <v>2023</v>
      </c>
      <c r="D5" t="s">
        <v>53</v>
      </c>
      <c r="E5">
        <v>8</v>
      </c>
      <c r="F5">
        <v>47</v>
      </c>
      <c r="G5">
        <v>44375</v>
      </c>
      <c r="H5">
        <v>44394</v>
      </c>
      <c r="I5">
        <v>11</v>
      </c>
      <c r="J5" t="s">
        <v>54</v>
      </c>
      <c r="K5" t="s">
        <v>55</v>
      </c>
      <c r="L5" t="s">
        <v>56</v>
      </c>
      <c r="M5" t="s">
        <v>57</v>
      </c>
      <c r="N5">
        <v>24701343</v>
      </c>
    </row>
    <row r="6" spans="1:14" x14ac:dyDescent="0.25">
      <c r="A6" t="s">
        <v>58</v>
      </c>
      <c r="B6" t="s">
        <v>59</v>
      </c>
      <c r="C6">
        <v>2023</v>
      </c>
      <c r="D6" t="s">
        <v>60</v>
      </c>
      <c r="E6">
        <v>148</v>
      </c>
      <c r="F6">
        <v>22</v>
      </c>
      <c r="G6">
        <v>12965</v>
      </c>
      <c r="H6">
        <v>12974</v>
      </c>
      <c r="I6">
        <v>0</v>
      </c>
      <c r="J6" t="s">
        <v>61</v>
      </c>
      <c r="K6" t="s">
        <v>62</v>
      </c>
      <c r="L6" t="s">
        <v>63</v>
      </c>
      <c r="M6" t="s">
        <v>64</v>
      </c>
      <c r="N6">
        <v>13886150</v>
      </c>
    </row>
    <row r="7" spans="1:14" x14ac:dyDescent="0.25">
      <c r="A7" t="s">
        <v>79</v>
      </c>
      <c r="B7" t="s">
        <v>80</v>
      </c>
      <c r="C7">
        <v>2023</v>
      </c>
      <c r="D7" t="s">
        <v>81</v>
      </c>
      <c r="E7">
        <v>2783</v>
      </c>
      <c r="F7">
        <v>1</v>
      </c>
      <c r="I7">
        <v>0</v>
      </c>
      <c r="J7" t="s">
        <v>82</v>
      </c>
      <c r="K7" t="s">
        <v>83</v>
      </c>
      <c r="L7" t="s">
        <v>84</v>
      </c>
      <c r="M7" t="s">
        <v>85</v>
      </c>
      <c r="N7" t="s">
        <v>86</v>
      </c>
    </row>
    <row r="8" spans="1:14" x14ac:dyDescent="0.25">
      <c r="A8" t="s">
        <v>87</v>
      </c>
      <c r="B8" t="s">
        <v>88</v>
      </c>
      <c r="C8">
        <v>2023</v>
      </c>
      <c r="D8" t="s">
        <v>46</v>
      </c>
      <c r="E8">
        <v>18</v>
      </c>
      <c r="F8">
        <v>2</v>
      </c>
      <c r="G8">
        <v>466</v>
      </c>
      <c r="H8">
        <v>478</v>
      </c>
      <c r="I8">
        <v>0</v>
      </c>
      <c r="J8" t="s">
        <v>89</v>
      </c>
      <c r="K8" t="s">
        <v>90</v>
      </c>
      <c r="L8" t="s">
        <v>91</v>
      </c>
      <c r="M8" t="s">
        <v>92</v>
      </c>
      <c r="N8">
        <v>19322321</v>
      </c>
    </row>
    <row r="9" spans="1:14" x14ac:dyDescent="0.25">
      <c r="A9" t="s">
        <v>37</v>
      </c>
      <c r="B9" t="s">
        <v>93</v>
      </c>
      <c r="C9">
        <v>2023</v>
      </c>
      <c r="D9" t="s">
        <v>94</v>
      </c>
      <c r="E9">
        <v>14</v>
      </c>
      <c r="F9">
        <v>1</v>
      </c>
      <c r="G9">
        <v>448</v>
      </c>
      <c r="H9">
        <v>458</v>
      </c>
      <c r="I9">
        <v>5</v>
      </c>
      <c r="J9" t="s">
        <v>95</v>
      </c>
      <c r="K9" t="s">
        <v>96</v>
      </c>
      <c r="L9" t="s">
        <v>97</v>
      </c>
      <c r="M9" t="s">
        <v>98</v>
      </c>
      <c r="N9">
        <v>9756809</v>
      </c>
    </row>
    <row r="10" spans="1:14" x14ac:dyDescent="0.25">
      <c r="A10" t="s">
        <v>37</v>
      </c>
      <c r="B10" t="s">
        <v>120</v>
      </c>
      <c r="C10">
        <v>2023</v>
      </c>
      <c r="D10" t="s">
        <v>121</v>
      </c>
      <c r="E10">
        <v>14</v>
      </c>
      <c r="F10">
        <v>12</v>
      </c>
      <c r="G10">
        <v>16771</v>
      </c>
      <c r="H10">
        <v>16784</v>
      </c>
      <c r="I10">
        <v>1</v>
      </c>
      <c r="J10" t="s">
        <v>122</v>
      </c>
      <c r="K10" t="s">
        <v>123</v>
      </c>
      <c r="L10" t="s">
        <v>124</v>
      </c>
      <c r="M10" t="s">
        <v>125</v>
      </c>
      <c r="N10">
        <v>18685137</v>
      </c>
    </row>
    <row r="11" spans="1:14" x14ac:dyDescent="0.25">
      <c r="A11" t="s">
        <v>126</v>
      </c>
      <c r="B11" t="s">
        <v>127</v>
      </c>
      <c r="C11">
        <v>2023</v>
      </c>
      <c r="D11" t="s">
        <v>128</v>
      </c>
      <c r="E11">
        <v>52</v>
      </c>
      <c r="F11" s="1">
        <v>45385</v>
      </c>
      <c r="G11">
        <v>247</v>
      </c>
      <c r="H11">
        <v>254</v>
      </c>
      <c r="I11">
        <v>0</v>
      </c>
      <c r="J11" t="s">
        <v>129</v>
      </c>
      <c r="K11" t="s">
        <v>130</v>
      </c>
      <c r="L11" t="s">
        <v>131</v>
      </c>
      <c r="M11" t="s">
        <v>132</v>
      </c>
      <c r="N11">
        <v>3750183</v>
      </c>
    </row>
    <row r="12" spans="1:14" x14ac:dyDescent="0.25">
      <c r="A12" t="s">
        <v>133</v>
      </c>
      <c r="B12" t="s">
        <v>134</v>
      </c>
      <c r="C12">
        <v>2023</v>
      </c>
      <c r="D12" t="s">
        <v>135</v>
      </c>
      <c r="E12">
        <v>7</v>
      </c>
      <c r="F12">
        <v>4</v>
      </c>
      <c r="G12">
        <v>296</v>
      </c>
      <c r="H12">
        <v>308</v>
      </c>
      <c r="I12">
        <v>0</v>
      </c>
      <c r="J12" t="s">
        <v>136</v>
      </c>
      <c r="K12" t="s">
        <v>137</v>
      </c>
      <c r="L12" t="s">
        <v>138</v>
      </c>
      <c r="M12" t="s">
        <v>139</v>
      </c>
      <c r="N12">
        <v>24754269</v>
      </c>
    </row>
    <row r="13" spans="1:14" x14ac:dyDescent="0.25">
      <c r="A13" t="s">
        <v>213</v>
      </c>
      <c r="B13" t="s">
        <v>214</v>
      </c>
      <c r="C13">
        <v>2023</v>
      </c>
      <c r="D13" t="s">
        <v>142</v>
      </c>
      <c r="E13">
        <v>52</v>
      </c>
      <c r="F13">
        <v>3</v>
      </c>
      <c r="G13">
        <v>735</v>
      </c>
      <c r="H13">
        <v>744</v>
      </c>
      <c r="I13">
        <v>2</v>
      </c>
      <c r="J13" t="s">
        <v>215</v>
      </c>
      <c r="K13" t="s">
        <v>216</v>
      </c>
      <c r="L13" t="s">
        <v>217</v>
      </c>
      <c r="M13" t="s">
        <v>218</v>
      </c>
      <c r="N13">
        <v>3610918</v>
      </c>
    </row>
    <row r="14" spans="1:14" x14ac:dyDescent="0.25">
      <c r="A14" t="s">
        <v>240</v>
      </c>
      <c r="B14" t="s">
        <v>241</v>
      </c>
      <c r="C14">
        <v>2023</v>
      </c>
      <c r="D14" t="s">
        <v>32</v>
      </c>
      <c r="E14">
        <v>10</v>
      </c>
      <c r="F14">
        <v>3</v>
      </c>
      <c r="G14">
        <v>106</v>
      </c>
      <c r="H14">
        <v>110</v>
      </c>
      <c r="I14">
        <v>0</v>
      </c>
      <c r="J14" t="s">
        <v>242</v>
      </c>
      <c r="K14" t="s">
        <v>243</v>
      </c>
      <c r="L14" t="s">
        <v>244</v>
      </c>
      <c r="M14" t="s">
        <v>245</v>
      </c>
      <c r="N14">
        <v>23481900</v>
      </c>
    </row>
    <row r="15" spans="1:14" x14ac:dyDescent="0.25">
      <c r="A15" t="s">
        <v>246</v>
      </c>
      <c r="B15" t="s">
        <v>247</v>
      </c>
      <c r="C15">
        <v>2023</v>
      </c>
      <c r="D15" t="s">
        <v>248</v>
      </c>
      <c r="E15">
        <v>53</v>
      </c>
      <c r="F15">
        <v>2</v>
      </c>
      <c r="G15">
        <v>236</v>
      </c>
      <c r="H15">
        <v>243</v>
      </c>
      <c r="I15">
        <v>0</v>
      </c>
      <c r="J15" t="s">
        <v>249</v>
      </c>
      <c r="K15" t="s">
        <v>250</v>
      </c>
      <c r="L15" t="s">
        <v>251</v>
      </c>
      <c r="M15" t="s">
        <v>252</v>
      </c>
      <c r="N15">
        <v>10741542</v>
      </c>
    </row>
    <row r="16" spans="1:14" x14ac:dyDescent="0.25">
      <c r="A16" t="s">
        <v>259</v>
      </c>
      <c r="B16" t="s">
        <v>260</v>
      </c>
      <c r="C16">
        <v>2023</v>
      </c>
      <c r="D16" t="s">
        <v>261</v>
      </c>
      <c r="E16">
        <v>103</v>
      </c>
      <c r="F16">
        <v>8</v>
      </c>
      <c r="I16">
        <v>11</v>
      </c>
      <c r="J16" t="s">
        <v>262</v>
      </c>
      <c r="K16" t="s">
        <v>263</v>
      </c>
      <c r="L16" t="s">
        <v>264</v>
      </c>
      <c r="M16" t="s">
        <v>265</v>
      </c>
      <c r="N16">
        <v>442267</v>
      </c>
    </row>
    <row r="17" spans="1:14" x14ac:dyDescent="0.25">
      <c r="A17" t="s">
        <v>279</v>
      </c>
      <c r="B17" t="s">
        <v>280</v>
      </c>
      <c r="C17">
        <v>2023</v>
      </c>
      <c r="D17" t="s">
        <v>81</v>
      </c>
      <c r="E17">
        <v>2829</v>
      </c>
      <c r="F17">
        <v>1</v>
      </c>
      <c r="I17">
        <v>0</v>
      </c>
      <c r="J17" t="s">
        <v>281</v>
      </c>
      <c r="K17" t="s">
        <v>282</v>
      </c>
      <c r="L17" t="s">
        <v>283</v>
      </c>
      <c r="M17" t="s">
        <v>284</v>
      </c>
      <c r="N17" t="s">
        <v>86</v>
      </c>
    </row>
    <row r="18" spans="1:14" x14ac:dyDescent="0.25">
      <c r="A18" t="s">
        <v>291</v>
      </c>
      <c r="B18" t="s">
        <v>292</v>
      </c>
      <c r="C18">
        <v>2023</v>
      </c>
      <c r="D18" t="s">
        <v>46</v>
      </c>
      <c r="E18">
        <v>18</v>
      </c>
      <c r="F18">
        <v>4</v>
      </c>
      <c r="G18">
        <v>613</v>
      </c>
      <c r="H18">
        <v>624</v>
      </c>
      <c r="I18">
        <v>0</v>
      </c>
      <c r="J18" t="s">
        <v>293</v>
      </c>
      <c r="K18" t="s">
        <v>294</v>
      </c>
      <c r="L18" t="s">
        <v>295</v>
      </c>
      <c r="M18" t="s">
        <v>296</v>
      </c>
      <c r="N18">
        <v>19322321</v>
      </c>
    </row>
    <row r="19" spans="1:14" x14ac:dyDescent="0.25">
      <c r="A19" t="s">
        <v>311</v>
      </c>
      <c r="B19" t="s">
        <v>312</v>
      </c>
      <c r="C19">
        <v>2023</v>
      </c>
      <c r="D19" t="s">
        <v>46</v>
      </c>
      <c r="E19">
        <v>18</v>
      </c>
      <c r="F19">
        <v>4</v>
      </c>
      <c r="G19">
        <v>288</v>
      </c>
      <c r="H19">
        <v>295</v>
      </c>
      <c r="I19">
        <v>0</v>
      </c>
      <c r="J19" t="s">
        <v>313</v>
      </c>
      <c r="K19" t="s">
        <v>314</v>
      </c>
      <c r="L19" t="s">
        <v>315</v>
      </c>
      <c r="M19" t="s">
        <v>316</v>
      </c>
      <c r="N19">
        <v>19322321</v>
      </c>
    </row>
    <row r="20" spans="1:14" x14ac:dyDescent="0.25">
      <c r="A20" t="s">
        <v>332</v>
      </c>
      <c r="B20" t="s">
        <v>333</v>
      </c>
      <c r="C20">
        <v>2023</v>
      </c>
      <c r="D20" t="s">
        <v>334</v>
      </c>
      <c r="E20">
        <v>48</v>
      </c>
      <c r="F20">
        <v>3</v>
      </c>
      <c r="G20">
        <v>449</v>
      </c>
      <c r="H20">
        <v>454</v>
      </c>
      <c r="I20">
        <v>0</v>
      </c>
      <c r="J20" t="s">
        <v>335</v>
      </c>
      <c r="K20" t="s">
        <v>336</v>
      </c>
      <c r="L20" t="s">
        <v>337</v>
      </c>
      <c r="M20" t="s">
        <v>338</v>
      </c>
      <c r="N20">
        <v>3779335</v>
      </c>
    </row>
    <row r="21" spans="1:14" x14ac:dyDescent="0.25">
      <c r="A21" t="s">
        <v>339</v>
      </c>
      <c r="B21" t="s">
        <v>340</v>
      </c>
      <c r="C21">
        <v>2023</v>
      </c>
      <c r="D21" t="s">
        <v>268</v>
      </c>
      <c r="E21">
        <v>52</v>
      </c>
      <c r="F21">
        <v>9</v>
      </c>
      <c r="G21">
        <v>2799</v>
      </c>
      <c r="H21">
        <v>2818</v>
      </c>
      <c r="I21">
        <v>8</v>
      </c>
      <c r="J21" t="s">
        <v>341</v>
      </c>
      <c r="K21" t="s">
        <v>342</v>
      </c>
      <c r="L21" t="s">
        <v>343</v>
      </c>
      <c r="M21" t="s">
        <v>344</v>
      </c>
      <c r="N21">
        <v>3610926</v>
      </c>
    </row>
    <row r="22" spans="1:14" x14ac:dyDescent="0.25">
      <c r="A22" t="s">
        <v>345</v>
      </c>
      <c r="B22" t="s">
        <v>346</v>
      </c>
      <c r="C22">
        <v>2023</v>
      </c>
      <c r="D22" t="s">
        <v>347</v>
      </c>
      <c r="E22">
        <v>25</v>
      </c>
      <c r="F22">
        <v>11</v>
      </c>
      <c r="I22">
        <v>0</v>
      </c>
      <c r="J22" t="s">
        <v>348</v>
      </c>
      <c r="K22" t="s">
        <v>349</v>
      </c>
      <c r="L22" t="s">
        <v>350</v>
      </c>
      <c r="M22" t="s">
        <v>351</v>
      </c>
      <c r="N22">
        <v>10994300</v>
      </c>
    </row>
    <row r="23" spans="1:14" x14ac:dyDescent="0.25">
      <c r="A23" t="s">
        <v>357</v>
      </c>
      <c r="B23" t="s">
        <v>358</v>
      </c>
      <c r="C23">
        <v>2023</v>
      </c>
      <c r="D23" t="s">
        <v>359</v>
      </c>
      <c r="I23">
        <v>0</v>
      </c>
      <c r="J23" t="s">
        <v>360</v>
      </c>
      <c r="K23" t="s">
        <v>361</v>
      </c>
      <c r="L23" t="s">
        <v>362</v>
      </c>
      <c r="M23" t="s">
        <v>363</v>
      </c>
    </row>
    <row r="24" spans="1:14" x14ac:dyDescent="0.25">
      <c r="A24" t="s">
        <v>364</v>
      </c>
      <c r="B24" t="s">
        <v>365</v>
      </c>
      <c r="C24">
        <v>2023</v>
      </c>
      <c r="D24" t="s">
        <v>366</v>
      </c>
      <c r="G24">
        <v>123</v>
      </c>
      <c r="H24">
        <v>148</v>
      </c>
      <c r="I24">
        <v>1</v>
      </c>
      <c r="J24" t="s">
        <v>367</v>
      </c>
      <c r="K24" t="s">
        <v>368</v>
      </c>
      <c r="L24" t="s">
        <v>369</v>
      </c>
      <c r="M24" t="s">
        <v>370</v>
      </c>
    </row>
    <row r="25" spans="1:14" x14ac:dyDescent="0.25">
      <c r="A25" t="s">
        <v>385</v>
      </c>
      <c r="B25" t="s">
        <v>386</v>
      </c>
      <c r="C25">
        <v>2023</v>
      </c>
      <c r="D25" t="s">
        <v>387</v>
      </c>
      <c r="E25">
        <v>5352</v>
      </c>
      <c r="F25">
        <v>4</v>
      </c>
      <c r="G25">
        <v>521</v>
      </c>
      <c r="H25">
        <v>536</v>
      </c>
      <c r="I25">
        <v>0</v>
      </c>
      <c r="J25" t="s">
        <v>388</v>
      </c>
      <c r="K25" t="s">
        <v>389</v>
      </c>
      <c r="L25" t="s">
        <v>390</v>
      </c>
      <c r="M25" t="s">
        <v>391</v>
      </c>
      <c r="N25">
        <v>11755326</v>
      </c>
    </row>
    <row r="26" spans="1:14" x14ac:dyDescent="0.25">
      <c r="A26" t="s">
        <v>385</v>
      </c>
      <c r="B26" t="s">
        <v>400</v>
      </c>
      <c r="C26">
        <v>2023</v>
      </c>
      <c r="D26" t="s">
        <v>387</v>
      </c>
      <c r="E26">
        <v>5258</v>
      </c>
      <c r="F26">
        <v>3</v>
      </c>
      <c r="G26">
        <v>270</v>
      </c>
      <c r="H26">
        <v>284</v>
      </c>
      <c r="I26">
        <v>0</v>
      </c>
      <c r="J26" t="s">
        <v>401</v>
      </c>
      <c r="K26" t="s">
        <v>402</v>
      </c>
      <c r="L26" t="s">
        <v>403</v>
      </c>
      <c r="M26" t="s">
        <v>404</v>
      </c>
      <c r="N26">
        <v>11755326</v>
      </c>
    </row>
    <row r="27" spans="1:14" x14ac:dyDescent="0.25">
      <c r="A27" t="s">
        <v>405</v>
      </c>
      <c r="B27" t="s">
        <v>406</v>
      </c>
      <c r="C27">
        <v>2023</v>
      </c>
      <c r="D27" t="s">
        <v>171</v>
      </c>
      <c r="E27">
        <v>21</v>
      </c>
      <c r="F27">
        <v>2</v>
      </c>
      <c r="G27">
        <v>279</v>
      </c>
      <c r="H27">
        <v>297</v>
      </c>
      <c r="I27">
        <v>0</v>
      </c>
      <c r="K27" t="s">
        <v>407</v>
      </c>
      <c r="L27" t="s">
        <v>408</v>
      </c>
      <c r="M27" t="s">
        <v>409</v>
      </c>
      <c r="N27">
        <v>24547395</v>
      </c>
    </row>
    <row r="28" spans="1:14" x14ac:dyDescent="0.25">
      <c r="A28" t="s">
        <v>126</v>
      </c>
      <c r="B28" t="s">
        <v>410</v>
      </c>
      <c r="C28">
        <v>2023</v>
      </c>
      <c r="D28" t="s">
        <v>334</v>
      </c>
      <c r="E28">
        <v>48</v>
      </c>
      <c r="F28">
        <v>4</v>
      </c>
      <c r="G28">
        <v>497</v>
      </c>
      <c r="H28">
        <v>510</v>
      </c>
      <c r="I28">
        <v>0</v>
      </c>
      <c r="J28" t="s">
        <v>411</v>
      </c>
      <c r="K28" t="s">
        <v>412</v>
      </c>
      <c r="L28" t="s">
        <v>413</v>
      </c>
      <c r="M28" t="s">
        <v>414</v>
      </c>
      <c r="N28">
        <v>3779335</v>
      </c>
    </row>
    <row r="29" spans="1:14" x14ac:dyDescent="0.25">
      <c r="A29" t="s">
        <v>339</v>
      </c>
      <c r="B29" t="s">
        <v>415</v>
      </c>
      <c r="C29">
        <v>2023</v>
      </c>
      <c r="D29" t="s">
        <v>416</v>
      </c>
      <c r="G29">
        <v>145</v>
      </c>
      <c r="H29">
        <v>158</v>
      </c>
      <c r="I29">
        <v>2</v>
      </c>
      <c r="J29" t="s">
        <v>417</v>
      </c>
      <c r="K29" t="s">
        <v>418</v>
      </c>
      <c r="L29" t="s">
        <v>419</v>
      </c>
      <c r="M29" t="s">
        <v>420</v>
      </c>
    </row>
    <row r="30" spans="1:14" x14ac:dyDescent="0.25">
      <c r="A30" t="s">
        <v>427</v>
      </c>
      <c r="B30" t="s">
        <v>428</v>
      </c>
      <c r="C30">
        <v>2023</v>
      </c>
      <c r="D30" t="s">
        <v>429</v>
      </c>
      <c r="E30">
        <v>76</v>
      </c>
      <c r="G30">
        <v>365</v>
      </c>
      <c r="H30">
        <v>371</v>
      </c>
      <c r="I30">
        <v>6</v>
      </c>
      <c r="J30" t="s">
        <v>430</v>
      </c>
      <c r="K30" t="s">
        <v>431</v>
      </c>
      <c r="L30" t="s">
        <v>432</v>
      </c>
      <c r="M30" t="s">
        <v>433</v>
      </c>
      <c r="N30">
        <v>22147853</v>
      </c>
    </row>
    <row r="31" spans="1:14" x14ac:dyDescent="0.25">
      <c r="A31" t="s">
        <v>434</v>
      </c>
      <c r="B31" t="s">
        <v>435</v>
      </c>
      <c r="C31">
        <v>2023</v>
      </c>
      <c r="D31" t="s">
        <v>46</v>
      </c>
      <c r="E31">
        <v>18</v>
      </c>
      <c r="F31">
        <v>1</v>
      </c>
      <c r="G31">
        <v>539</v>
      </c>
      <c r="H31">
        <v>552</v>
      </c>
      <c r="I31">
        <v>1</v>
      </c>
      <c r="J31" t="s">
        <v>436</v>
      </c>
      <c r="K31" t="s">
        <v>437</v>
      </c>
      <c r="L31" t="s">
        <v>438</v>
      </c>
      <c r="M31" t="s">
        <v>439</v>
      </c>
      <c r="N31">
        <v>19322321</v>
      </c>
    </row>
    <row r="32" spans="1:14" x14ac:dyDescent="0.25">
      <c r="A32" t="s">
        <v>440</v>
      </c>
      <c r="B32" t="s">
        <v>441</v>
      </c>
      <c r="C32">
        <v>2023</v>
      </c>
      <c r="D32" t="s">
        <v>442</v>
      </c>
      <c r="E32">
        <v>48</v>
      </c>
      <c r="F32">
        <v>3</v>
      </c>
      <c r="G32">
        <v>313</v>
      </c>
      <c r="H32">
        <v>330</v>
      </c>
      <c r="I32">
        <v>35</v>
      </c>
      <c r="J32" t="s">
        <v>443</v>
      </c>
      <c r="K32" t="s">
        <v>444</v>
      </c>
      <c r="L32" t="s">
        <v>445</v>
      </c>
      <c r="M32" t="s">
        <v>446</v>
      </c>
      <c r="N32">
        <v>3400204</v>
      </c>
    </row>
    <row r="33" spans="1:14" x14ac:dyDescent="0.25">
      <c r="A33" t="s">
        <v>447</v>
      </c>
      <c r="B33" t="s">
        <v>448</v>
      </c>
      <c r="C33">
        <v>2023</v>
      </c>
      <c r="D33" t="s">
        <v>449</v>
      </c>
      <c r="G33">
        <v>699</v>
      </c>
      <c r="H33">
        <v>706</v>
      </c>
      <c r="I33">
        <v>0</v>
      </c>
      <c r="J33" t="s">
        <v>450</v>
      </c>
      <c r="K33" t="s">
        <v>451</v>
      </c>
      <c r="L33" t="s">
        <v>452</v>
      </c>
      <c r="M33" t="s">
        <v>453</v>
      </c>
    </row>
    <row r="34" spans="1:14" x14ac:dyDescent="0.25">
      <c r="A34" t="s">
        <v>454</v>
      </c>
      <c r="B34" t="s">
        <v>455</v>
      </c>
      <c r="C34">
        <v>2023</v>
      </c>
      <c r="D34" t="s">
        <v>46</v>
      </c>
      <c r="E34">
        <v>18</v>
      </c>
      <c r="F34">
        <v>4</v>
      </c>
      <c r="G34">
        <v>1046</v>
      </c>
      <c r="H34">
        <v>1055</v>
      </c>
      <c r="I34">
        <v>0</v>
      </c>
      <c r="J34" t="s">
        <v>456</v>
      </c>
      <c r="K34" t="s">
        <v>457</v>
      </c>
      <c r="L34" t="s">
        <v>458</v>
      </c>
      <c r="M34" t="s">
        <v>459</v>
      </c>
      <c r="N34">
        <v>19322321</v>
      </c>
    </row>
    <row r="35" spans="1:14" x14ac:dyDescent="0.25">
      <c r="A35" t="s">
        <v>460</v>
      </c>
      <c r="B35" t="s">
        <v>461</v>
      </c>
      <c r="C35">
        <v>2023</v>
      </c>
      <c r="D35" t="s">
        <v>462</v>
      </c>
      <c r="E35">
        <v>138</v>
      </c>
      <c r="I35">
        <v>3</v>
      </c>
      <c r="J35" t="s">
        <v>463</v>
      </c>
      <c r="K35" t="s">
        <v>464</v>
      </c>
      <c r="L35" t="s">
        <v>465</v>
      </c>
      <c r="M35" t="s">
        <v>466</v>
      </c>
      <c r="N35">
        <v>9253467</v>
      </c>
    </row>
    <row r="36" spans="1:14" x14ac:dyDescent="0.25">
      <c r="A36" t="s">
        <v>467</v>
      </c>
      <c r="B36" t="s">
        <v>468</v>
      </c>
      <c r="C36">
        <v>2023</v>
      </c>
      <c r="D36" t="s">
        <v>469</v>
      </c>
      <c r="E36">
        <v>13</v>
      </c>
      <c r="I36">
        <v>0</v>
      </c>
      <c r="J36" t="s">
        <v>470</v>
      </c>
      <c r="K36" t="s">
        <v>471</v>
      </c>
      <c r="L36" t="s">
        <v>472</v>
      </c>
      <c r="M36" t="s">
        <v>473</v>
      </c>
      <c r="N36">
        <v>26670569</v>
      </c>
    </row>
    <row r="37" spans="1:14" x14ac:dyDescent="0.25">
      <c r="A37" t="s">
        <v>481</v>
      </c>
      <c r="B37" t="s">
        <v>482</v>
      </c>
      <c r="C37">
        <v>2023</v>
      </c>
      <c r="D37" t="s">
        <v>177</v>
      </c>
      <c r="I37">
        <v>5</v>
      </c>
      <c r="J37" t="s">
        <v>483</v>
      </c>
      <c r="K37" t="s">
        <v>484</v>
      </c>
      <c r="L37" t="s">
        <v>485</v>
      </c>
      <c r="M37" t="s">
        <v>486</v>
      </c>
      <c r="N37">
        <v>10407782</v>
      </c>
    </row>
    <row r="38" spans="1:14" x14ac:dyDescent="0.25">
      <c r="A38" t="s">
        <v>487</v>
      </c>
      <c r="B38" t="s">
        <v>488</v>
      </c>
      <c r="C38">
        <v>2023</v>
      </c>
      <c r="D38" t="s">
        <v>489</v>
      </c>
      <c r="I38">
        <v>1</v>
      </c>
      <c r="J38" t="s">
        <v>490</v>
      </c>
      <c r="K38" t="s">
        <v>491</v>
      </c>
      <c r="L38" t="s">
        <v>492</v>
      </c>
      <c r="M38" t="s">
        <v>493</v>
      </c>
    </row>
    <row r="39" spans="1:14" x14ac:dyDescent="0.25">
      <c r="A39" t="s">
        <v>37</v>
      </c>
      <c r="B39" t="s">
        <v>494</v>
      </c>
      <c r="C39">
        <v>2023</v>
      </c>
      <c r="D39" t="s">
        <v>495</v>
      </c>
      <c r="E39">
        <v>82</v>
      </c>
      <c r="F39">
        <v>18</v>
      </c>
      <c r="G39">
        <v>27905</v>
      </c>
      <c r="H39">
        <v>27925</v>
      </c>
      <c r="I39">
        <v>4</v>
      </c>
      <c r="J39" t="s">
        <v>496</v>
      </c>
      <c r="K39" t="s">
        <v>497</v>
      </c>
      <c r="L39" t="s">
        <v>124</v>
      </c>
      <c r="M39" t="s">
        <v>125</v>
      </c>
      <c r="N39">
        <v>13807501</v>
      </c>
    </row>
    <row r="40" spans="1:14" x14ac:dyDescent="0.25">
      <c r="A40" t="s">
        <v>140</v>
      </c>
      <c r="B40" t="s">
        <v>498</v>
      </c>
      <c r="C40">
        <v>2023</v>
      </c>
      <c r="D40" t="s">
        <v>156</v>
      </c>
      <c r="E40">
        <v>38</v>
      </c>
      <c r="F40">
        <v>2</v>
      </c>
      <c r="G40">
        <v>109</v>
      </c>
      <c r="H40">
        <v>118</v>
      </c>
      <c r="I40">
        <v>0</v>
      </c>
      <c r="J40" t="s">
        <v>499</v>
      </c>
      <c r="K40" t="s">
        <v>500</v>
      </c>
      <c r="L40" t="s">
        <v>501</v>
      </c>
      <c r="M40" t="s">
        <v>502</v>
      </c>
      <c r="N40">
        <v>23672390</v>
      </c>
    </row>
    <row r="41" spans="1:14" x14ac:dyDescent="0.25">
      <c r="A41" t="s">
        <v>507</v>
      </c>
      <c r="B41" t="s">
        <v>508</v>
      </c>
      <c r="C41">
        <v>2023</v>
      </c>
      <c r="D41" t="s">
        <v>46</v>
      </c>
      <c r="E41">
        <v>18</v>
      </c>
      <c r="F41">
        <v>4</v>
      </c>
      <c r="G41">
        <v>296</v>
      </c>
      <c r="H41">
        <v>308</v>
      </c>
      <c r="I41">
        <v>0</v>
      </c>
      <c r="J41" t="s">
        <v>509</v>
      </c>
      <c r="K41" t="s">
        <v>510</v>
      </c>
      <c r="L41" t="s">
        <v>343</v>
      </c>
      <c r="M41" t="s">
        <v>511</v>
      </c>
      <c r="N41">
        <v>19322321</v>
      </c>
    </row>
    <row r="42" spans="1:14" x14ac:dyDescent="0.25">
      <c r="A42" t="s">
        <v>512</v>
      </c>
      <c r="B42" t="s">
        <v>513</v>
      </c>
      <c r="C42">
        <v>2023</v>
      </c>
      <c r="D42" t="s">
        <v>101</v>
      </c>
      <c r="E42">
        <v>98</v>
      </c>
      <c r="F42">
        <v>10</v>
      </c>
      <c r="I42">
        <v>4</v>
      </c>
      <c r="J42" t="s">
        <v>514</v>
      </c>
      <c r="K42" t="s">
        <v>515</v>
      </c>
      <c r="L42" t="s">
        <v>516</v>
      </c>
      <c r="M42" t="s">
        <v>517</v>
      </c>
      <c r="N42">
        <v>318949</v>
      </c>
    </row>
    <row r="43" spans="1:14" x14ac:dyDescent="0.25">
      <c r="A43" t="s">
        <v>58</v>
      </c>
      <c r="B43" t="s">
        <v>518</v>
      </c>
      <c r="C43">
        <v>2023</v>
      </c>
      <c r="D43" t="s">
        <v>60</v>
      </c>
      <c r="E43">
        <v>148</v>
      </c>
      <c r="F43">
        <v>17</v>
      </c>
      <c r="G43">
        <v>8945</v>
      </c>
      <c r="H43">
        <v>8968</v>
      </c>
      <c r="I43">
        <v>8</v>
      </c>
      <c r="J43" t="s">
        <v>519</v>
      </c>
      <c r="K43" t="s">
        <v>520</v>
      </c>
      <c r="L43" t="s">
        <v>63</v>
      </c>
      <c r="M43" t="s">
        <v>64</v>
      </c>
      <c r="N43">
        <v>13886150</v>
      </c>
    </row>
    <row r="44" spans="1:14" x14ac:dyDescent="0.25">
      <c r="A44" t="s">
        <v>526</v>
      </c>
      <c r="B44" t="s">
        <v>527</v>
      </c>
      <c r="C44">
        <v>2023</v>
      </c>
      <c r="D44" t="s">
        <v>528</v>
      </c>
      <c r="E44">
        <v>52</v>
      </c>
      <c r="F44">
        <v>5</v>
      </c>
      <c r="G44">
        <v>16</v>
      </c>
      <c r="H44">
        <v>33</v>
      </c>
      <c r="I44">
        <v>1</v>
      </c>
      <c r="J44" t="s">
        <v>529</v>
      </c>
      <c r="K44" t="s">
        <v>530</v>
      </c>
      <c r="L44" t="s">
        <v>531</v>
      </c>
      <c r="M44" t="s">
        <v>532</v>
      </c>
      <c r="N44" t="s">
        <v>533</v>
      </c>
    </row>
    <row r="45" spans="1:14" x14ac:dyDescent="0.25">
      <c r="A45" t="s">
        <v>547</v>
      </c>
      <c r="B45" t="s">
        <v>548</v>
      </c>
      <c r="C45">
        <v>2023</v>
      </c>
      <c r="D45" t="s">
        <v>268</v>
      </c>
      <c r="E45">
        <v>52</v>
      </c>
      <c r="F45">
        <v>20</v>
      </c>
      <c r="G45">
        <v>7370</v>
      </c>
      <c r="H45">
        <v>7384</v>
      </c>
      <c r="I45">
        <v>1</v>
      </c>
      <c r="J45" t="s">
        <v>549</v>
      </c>
      <c r="K45" t="s">
        <v>550</v>
      </c>
      <c r="L45" t="s">
        <v>551</v>
      </c>
      <c r="M45" t="s">
        <v>552</v>
      </c>
      <c r="N45">
        <v>3610926</v>
      </c>
    </row>
    <row r="46" spans="1:14" x14ac:dyDescent="0.25">
      <c r="A46" t="s">
        <v>14</v>
      </c>
      <c r="B46" t="s">
        <v>15</v>
      </c>
      <c r="C46">
        <v>2024</v>
      </c>
      <c r="D46" t="s">
        <v>16</v>
      </c>
      <c r="I46">
        <v>0</v>
      </c>
      <c r="J46" t="s">
        <v>17</v>
      </c>
      <c r="K46" t="s">
        <v>18</v>
      </c>
      <c r="L46" t="s">
        <v>19</v>
      </c>
      <c r="M46" t="s">
        <v>20</v>
      </c>
      <c r="N46" t="s">
        <v>21</v>
      </c>
    </row>
    <row r="47" spans="1:14" x14ac:dyDescent="0.25">
      <c r="A47" t="s">
        <v>30</v>
      </c>
      <c r="B47" t="s">
        <v>31</v>
      </c>
      <c r="C47">
        <v>2024</v>
      </c>
      <c r="D47" t="s">
        <v>32</v>
      </c>
      <c r="E47">
        <v>11</v>
      </c>
      <c r="F47">
        <v>1</v>
      </c>
      <c r="G47">
        <v>186</v>
      </c>
      <c r="H47">
        <v>195</v>
      </c>
      <c r="I47">
        <v>0</v>
      </c>
      <c r="J47" t="s">
        <v>33</v>
      </c>
      <c r="K47" t="s">
        <v>34</v>
      </c>
      <c r="L47" t="s">
        <v>35</v>
      </c>
      <c r="M47" t="s">
        <v>36</v>
      </c>
      <c r="N47">
        <v>23481900</v>
      </c>
    </row>
    <row r="48" spans="1:14" x14ac:dyDescent="0.25">
      <c r="A48" t="s">
        <v>65</v>
      </c>
      <c r="B48" t="s">
        <v>66</v>
      </c>
      <c r="C48">
        <v>2024</v>
      </c>
      <c r="D48" t="s">
        <v>67</v>
      </c>
      <c r="G48">
        <v>1</v>
      </c>
      <c r="H48">
        <v>20</v>
      </c>
      <c r="I48">
        <v>0</v>
      </c>
      <c r="J48" t="s">
        <v>68</v>
      </c>
      <c r="K48" t="s">
        <v>69</v>
      </c>
      <c r="L48" t="s">
        <v>70</v>
      </c>
      <c r="M48" t="s">
        <v>71</v>
      </c>
    </row>
    <row r="49" spans="1:14" x14ac:dyDescent="0.25">
      <c r="A49" t="s">
        <v>72</v>
      </c>
      <c r="B49" t="s">
        <v>73</v>
      </c>
      <c r="C49">
        <v>2024</v>
      </c>
      <c r="D49" t="s">
        <v>74</v>
      </c>
      <c r="E49">
        <v>85</v>
      </c>
      <c r="F49">
        <v>3</v>
      </c>
      <c r="G49">
        <v>325</v>
      </c>
      <c r="H49">
        <v>343</v>
      </c>
      <c r="I49">
        <v>5</v>
      </c>
      <c r="J49" t="s">
        <v>75</v>
      </c>
      <c r="K49" t="s">
        <v>76</v>
      </c>
      <c r="L49" t="s">
        <v>77</v>
      </c>
      <c r="M49" t="s">
        <v>78</v>
      </c>
      <c r="N49">
        <v>10407790</v>
      </c>
    </row>
    <row r="50" spans="1:14" x14ac:dyDescent="0.25">
      <c r="A50" t="s">
        <v>99</v>
      </c>
      <c r="B50" t="s">
        <v>100</v>
      </c>
      <c r="C50">
        <v>2024</v>
      </c>
      <c r="D50" t="s">
        <v>101</v>
      </c>
      <c r="E50">
        <v>99</v>
      </c>
      <c r="F50">
        <v>2</v>
      </c>
      <c r="I50">
        <v>0</v>
      </c>
      <c r="J50" t="s">
        <v>102</v>
      </c>
      <c r="K50" t="s">
        <v>103</v>
      </c>
      <c r="L50" t="s">
        <v>104</v>
      </c>
      <c r="M50" t="s">
        <v>105</v>
      </c>
      <c r="N50">
        <v>318949</v>
      </c>
    </row>
    <row r="51" spans="1:14" x14ac:dyDescent="0.25">
      <c r="A51" t="s">
        <v>106</v>
      </c>
      <c r="B51" t="s">
        <v>107</v>
      </c>
      <c r="C51">
        <v>2024</v>
      </c>
      <c r="D51" t="s">
        <v>108</v>
      </c>
      <c r="E51">
        <v>136</v>
      </c>
      <c r="F51">
        <v>2</v>
      </c>
      <c r="I51">
        <v>0</v>
      </c>
      <c r="J51" t="s">
        <v>109</v>
      </c>
      <c r="K51" t="s">
        <v>110</v>
      </c>
      <c r="L51" t="s">
        <v>111</v>
      </c>
      <c r="M51" t="s">
        <v>112</v>
      </c>
      <c r="N51">
        <v>9743626</v>
      </c>
    </row>
    <row r="52" spans="1:14" x14ac:dyDescent="0.25">
      <c r="A52" t="s">
        <v>113</v>
      </c>
      <c r="B52" t="s">
        <v>114</v>
      </c>
      <c r="C52">
        <v>2024</v>
      </c>
      <c r="D52" t="s">
        <v>115</v>
      </c>
      <c r="E52">
        <v>13</v>
      </c>
      <c r="F52">
        <v>2</v>
      </c>
      <c r="G52">
        <v>359</v>
      </c>
      <c r="H52">
        <v>366</v>
      </c>
      <c r="I52">
        <v>1</v>
      </c>
      <c r="J52" t="s">
        <v>116</v>
      </c>
      <c r="K52" t="s">
        <v>117</v>
      </c>
      <c r="L52" t="s">
        <v>118</v>
      </c>
      <c r="M52" t="s">
        <v>119</v>
      </c>
      <c r="N52">
        <v>19277296</v>
      </c>
    </row>
    <row r="53" spans="1:14" x14ac:dyDescent="0.25">
      <c r="A53" t="s">
        <v>140</v>
      </c>
      <c r="B53" t="s">
        <v>141</v>
      </c>
      <c r="C53">
        <v>2024</v>
      </c>
      <c r="D53" t="s">
        <v>142</v>
      </c>
      <c r="I53">
        <v>0</v>
      </c>
      <c r="J53" t="s">
        <v>143</v>
      </c>
      <c r="K53" t="s">
        <v>144</v>
      </c>
      <c r="L53" t="s">
        <v>145</v>
      </c>
      <c r="M53" t="s">
        <v>146</v>
      </c>
      <c r="N53">
        <v>3610918</v>
      </c>
    </row>
    <row r="54" spans="1:14" x14ac:dyDescent="0.25">
      <c r="A54" t="s">
        <v>147</v>
      </c>
      <c r="B54" t="s">
        <v>148</v>
      </c>
      <c r="C54">
        <v>2024</v>
      </c>
      <c r="D54" t="s">
        <v>149</v>
      </c>
      <c r="E54">
        <v>61</v>
      </c>
      <c r="F54">
        <v>3</v>
      </c>
      <c r="G54">
        <v>1093</v>
      </c>
      <c r="H54">
        <v>1107</v>
      </c>
      <c r="I54">
        <v>0</v>
      </c>
      <c r="J54" t="s">
        <v>150</v>
      </c>
      <c r="K54" t="s">
        <v>151</v>
      </c>
      <c r="L54" t="s">
        <v>152</v>
      </c>
      <c r="M54" t="s">
        <v>153</v>
      </c>
      <c r="N54">
        <v>303887</v>
      </c>
    </row>
    <row r="55" spans="1:14" x14ac:dyDescent="0.25">
      <c r="A55" t="s">
        <v>154</v>
      </c>
      <c r="B55" t="s">
        <v>155</v>
      </c>
      <c r="C55">
        <v>2024</v>
      </c>
      <c r="D55" t="s">
        <v>156</v>
      </c>
      <c r="I55">
        <v>0</v>
      </c>
      <c r="J55" t="s">
        <v>157</v>
      </c>
      <c r="K55" t="s">
        <v>158</v>
      </c>
      <c r="L55" t="s">
        <v>159</v>
      </c>
      <c r="M55" t="s">
        <v>160</v>
      </c>
      <c r="N55">
        <v>23672390</v>
      </c>
    </row>
    <row r="56" spans="1:14" x14ac:dyDescent="0.25">
      <c r="A56" t="s">
        <v>161</v>
      </c>
      <c r="B56" t="s">
        <v>162</v>
      </c>
      <c r="C56">
        <v>2024</v>
      </c>
      <c r="D56" t="s">
        <v>163</v>
      </c>
      <c r="E56">
        <v>14</v>
      </c>
      <c r="F56">
        <v>3</v>
      </c>
      <c r="I56">
        <v>1</v>
      </c>
      <c r="J56" t="s">
        <v>164</v>
      </c>
      <c r="K56" t="s">
        <v>165</v>
      </c>
      <c r="L56" t="s">
        <v>166</v>
      </c>
      <c r="M56" t="s">
        <v>167</v>
      </c>
      <c r="N56" t="s">
        <v>168</v>
      </c>
    </row>
    <row r="57" spans="1:14" x14ac:dyDescent="0.25">
      <c r="A57" t="s">
        <v>169</v>
      </c>
      <c r="B57" t="s">
        <v>170</v>
      </c>
      <c r="C57">
        <v>2024</v>
      </c>
      <c r="D57" t="s">
        <v>171</v>
      </c>
      <c r="E57">
        <v>22</v>
      </c>
      <c r="F57">
        <v>2</v>
      </c>
      <c r="G57">
        <v>323</v>
      </c>
      <c r="H57">
        <v>359</v>
      </c>
      <c r="I57">
        <v>0</v>
      </c>
      <c r="K57" t="s">
        <v>172</v>
      </c>
      <c r="L57" t="s">
        <v>173</v>
      </c>
      <c r="M57" t="s">
        <v>174</v>
      </c>
      <c r="N57">
        <v>24547395</v>
      </c>
    </row>
    <row r="58" spans="1:14" x14ac:dyDescent="0.25">
      <c r="A58" t="s">
        <v>175</v>
      </c>
      <c r="B58" t="s">
        <v>176</v>
      </c>
      <c r="C58">
        <v>2024</v>
      </c>
      <c r="D58" t="s">
        <v>177</v>
      </c>
      <c r="E58">
        <v>85</v>
      </c>
      <c r="F58">
        <v>11</v>
      </c>
      <c r="G58">
        <v>1866</v>
      </c>
      <c r="H58">
        <v>1888</v>
      </c>
      <c r="I58">
        <v>10</v>
      </c>
      <c r="J58" t="s">
        <v>178</v>
      </c>
      <c r="K58" t="s">
        <v>179</v>
      </c>
      <c r="L58" t="s">
        <v>180</v>
      </c>
      <c r="M58" t="s">
        <v>181</v>
      </c>
      <c r="N58">
        <v>10407782</v>
      </c>
    </row>
    <row r="59" spans="1:14" x14ac:dyDescent="0.25">
      <c r="A59" t="s">
        <v>182</v>
      </c>
      <c r="B59" t="s">
        <v>183</v>
      </c>
      <c r="C59">
        <v>2024</v>
      </c>
      <c r="D59" t="s">
        <v>184</v>
      </c>
      <c r="E59">
        <v>13</v>
      </c>
      <c r="F59" t="s">
        <v>185</v>
      </c>
      <c r="G59">
        <v>185</v>
      </c>
      <c r="H59">
        <v>193</v>
      </c>
      <c r="I59">
        <v>0</v>
      </c>
      <c r="K59" t="s">
        <v>186</v>
      </c>
      <c r="L59" t="s">
        <v>187</v>
      </c>
      <c r="M59" t="s">
        <v>188</v>
      </c>
      <c r="N59">
        <v>22195688</v>
      </c>
    </row>
    <row r="60" spans="1:14" x14ac:dyDescent="0.25">
      <c r="A60" t="s">
        <v>189</v>
      </c>
      <c r="B60" t="s">
        <v>190</v>
      </c>
      <c r="C60">
        <v>2024</v>
      </c>
      <c r="D60" t="s">
        <v>171</v>
      </c>
      <c r="E60">
        <v>22</v>
      </c>
      <c r="F60">
        <v>2</v>
      </c>
      <c r="G60">
        <v>189</v>
      </c>
      <c r="H60">
        <v>202</v>
      </c>
      <c r="I60">
        <v>0</v>
      </c>
      <c r="K60" t="s">
        <v>191</v>
      </c>
      <c r="L60" t="s">
        <v>192</v>
      </c>
      <c r="M60" t="s">
        <v>193</v>
      </c>
      <c r="N60">
        <v>24547395</v>
      </c>
    </row>
    <row r="61" spans="1:14" x14ac:dyDescent="0.25">
      <c r="A61" t="s">
        <v>87</v>
      </c>
      <c r="B61" t="s">
        <v>194</v>
      </c>
      <c r="C61">
        <v>2024</v>
      </c>
      <c r="D61" t="s">
        <v>195</v>
      </c>
      <c r="I61">
        <v>0</v>
      </c>
      <c r="J61" t="s">
        <v>196</v>
      </c>
      <c r="K61" t="s">
        <v>197</v>
      </c>
      <c r="L61" t="s">
        <v>198</v>
      </c>
      <c r="M61" t="s">
        <v>199</v>
      </c>
      <c r="N61">
        <v>2664763</v>
      </c>
    </row>
    <row r="62" spans="1:14" x14ac:dyDescent="0.25">
      <c r="A62" t="s">
        <v>200</v>
      </c>
      <c r="B62" t="s">
        <v>201</v>
      </c>
      <c r="C62">
        <v>2024</v>
      </c>
      <c r="D62" t="s">
        <v>202</v>
      </c>
      <c r="G62">
        <v>232</v>
      </c>
      <c r="H62">
        <v>245</v>
      </c>
      <c r="I62">
        <v>0</v>
      </c>
      <c r="K62" t="s">
        <v>203</v>
      </c>
      <c r="L62" t="s">
        <v>204</v>
      </c>
      <c r="M62" t="s">
        <v>205</v>
      </c>
    </row>
    <row r="63" spans="1:14" x14ac:dyDescent="0.25">
      <c r="A63" t="s">
        <v>206</v>
      </c>
      <c r="B63" t="s">
        <v>207</v>
      </c>
      <c r="C63">
        <v>2024</v>
      </c>
      <c r="D63" t="s">
        <v>208</v>
      </c>
      <c r="E63">
        <v>16</v>
      </c>
      <c r="F63">
        <v>2</v>
      </c>
      <c r="G63">
        <v>158</v>
      </c>
      <c r="H63">
        <v>175</v>
      </c>
      <c r="I63">
        <v>0</v>
      </c>
      <c r="J63" t="s">
        <v>209</v>
      </c>
      <c r="K63" t="s">
        <v>210</v>
      </c>
      <c r="L63" t="s">
        <v>211</v>
      </c>
      <c r="M63" t="s">
        <v>212</v>
      </c>
      <c r="N63">
        <v>17558301</v>
      </c>
    </row>
    <row r="64" spans="1:14" x14ac:dyDescent="0.25">
      <c r="A64" t="s">
        <v>219</v>
      </c>
      <c r="B64" t="s">
        <v>220</v>
      </c>
      <c r="C64">
        <v>2024</v>
      </c>
      <c r="D64" t="s">
        <v>221</v>
      </c>
      <c r="E64">
        <v>44</v>
      </c>
      <c r="F64">
        <v>5</v>
      </c>
      <c r="G64">
        <v>2371</v>
      </c>
      <c r="H64">
        <v>2380</v>
      </c>
      <c r="I64">
        <v>0</v>
      </c>
      <c r="J64" t="s">
        <v>222</v>
      </c>
      <c r="K64" t="s">
        <v>223</v>
      </c>
      <c r="L64" t="s">
        <v>224</v>
      </c>
      <c r="M64" t="s">
        <v>225</v>
      </c>
      <c r="N64">
        <v>17427584</v>
      </c>
    </row>
    <row r="65" spans="1:14" x14ac:dyDescent="0.25">
      <c r="A65" t="s">
        <v>226</v>
      </c>
      <c r="B65" t="s">
        <v>227</v>
      </c>
      <c r="C65">
        <v>2024</v>
      </c>
      <c r="D65" t="s">
        <v>228</v>
      </c>
      <c r="E65">
        <v>38</v>
      </c>
      <c r="F65">
        <v>6</v>
      </c>
      <c r="I65">
        <v>21</v>
      </c>
      <c r="J65" t="s">
        <v>229</v>
      </c>
      <c r="K65" t="s">
        <v>230</v>
      </c>
      <c r="L65" t="s">
        <v>231</v>
      </c>
      <c r="M65" t="s">
        <v>232</v>
      </c>
      <c r="N65">
        <v>2179849</v>
      </c>
    </row>
    <row r="66" spans="1:14" x14ac:dyDescent="0.25">
      <c r="A66" t="s">
        <v>233</v>
      </c>
      <c r="B66" t="s">
        <v>234</v>
      </c>
      <c r="C66">
        <v>2024</v>
      </c>
      <c r="D66" t="s">
        <v>235</v>
      </c>
      <c r="E66">
        <v>94</v>
      </c>
      <c r="F66">
        <v>9</v>
      </c>
      <c r="G66">
        <v>1857</v>
      </c>
      <c r="H66">
        <v>1873</v>
      </c>
      <c r="I66">
        <v>1</v>
      </c>
      <c r="J66" t="s">
        <v>236</v>
      </c>
      <c r="K66" t="s">
        <v>237</v>
      </c>
      <c r="L66" t="s">
        <v>238</v>
      </c>
      <c r="M66" t="s">
        <v>239</v>
      </c>
      <c r="N66">
        <v>949655</v>
      </c>
    </row>
    <row r="67" spans="1:14" x14ac:dyDescent="0.25">
      <c r="A67" t="s">
        <v>189</v>
      </c>
      <c r="B67" t="s">
        <v>253</v>
      </c>
      <c r="C67">
        <v>2024</v>
      </c>
      <c r="D67" t="s">
        <v>254</v>
      </c>
      <c r="G67">
        <v>627</v>
      </c>
      <c r="H67">
        <v>637</v>
      </c>
      <c r="I67">
        <v>0</v>
      </c>
      <c r="J67" t="s">
        <v>255</v>
      </c>
      <c r="K67" t="s">
        <v>256</v>
      </c>
      <c r="L67" t="s">
        <v>257</v>
      </c>
      <c r="M67" t="s">
        <v>258</v>
      </c>
      <c r="N67">
        <v>21954356</v>
      </c>
    </row>
    <row r="68" spans="1:14" x14ac:dyDescent="0.25">
      <c r="A68" t="s">
        <v>266</v>
      </c>
      <c r="B68" t="s">
        <v>267</v>
      </c>
      <c r="C68">
        <v>2024</v>
      </c>
      <c r="D68" t="s">
        <v>268</v>
      </c>
      <c r="E68">
        <v>53</v>
      </c>
      <c r="F68">
        <v>18</v>
      </c>
      <c r="G68">
        <v>6380</v>
      </c>
      <c r="H68">
        <v>6393</v>
      </c>
      <c r="I68">
        <v>0</v>
      </c>
      <c r="J68" t="s">
        <v>269</v>
      </c>
      <c r="K68" t="s">
        <v>270</v>
      </c>
      <c r="L68" t="s">
        <v>271</v>
      </c>
      <c r="M68" t="s">
        <v>272</v>
      </c>
      <c r="N68">
        <v>3610926</v>
      </c>
    </row>
    <row r="69" spans="1:14" x14ac:dyDescent="0.25">
      <c r="A69" t="s">
        <v>273</v>
      </c>
      <c r="B69" t="s">
        <v>274</v>
      </c>
      <c r="C69">
        <v>2024</v>
      </c>
      <c r="D69" t="s">
        <v>221</v>
      </c>
      <c r="E69">
        <v>44</v>
      </c>
      <c r="F69">
        <v>4</v>
      </c>
      <c r="G69">
        <v>1737</v>
      </c>
      <c r="H69">
        <v>1757</v>
      </c>
      <c r="I69">
        <v>0</v>
      </c>
      <c r="J69" t="s">
        <v>275</v>
      </c>
      <c r="K69" t="s">
        <v>276</v>
      </c>
      <c r="L69" t="s">
        <v>277</v>
      </c>
      <c r="M69" t="s">
        <v>278</v>
      </c>
      <c r="N69">
        <v>17427584</v>
      </c>
    </row>
    <row r="70" spans="1:14" x14ac:dyDescent="0.25">
      <c r="A70" t="s">
        <v>285</v>
      </c>
      <c r="B70" t="s">
        <v>286</v>
      </c>
      <c r="C70">
        <v>2024</v>
      </c>
      <c r="D70" t="s">
        <v>74</v>
      </c>
      <c r="I70">
        <v>1</v>
      </c>
      <c r="J70" t="s">
        <v>287</v>
      </c>
      <c r="K70" t="s">
        <v>288</v>
      </c>
      <c r="L70" t="s">
        <v>289</v>
      </c>
      <c r="M70" t="s">
        <v>290</v>
      </c>
      <c r="N70">
        <v>10407790</v>
      </c>
    </row>
    <row r="71" spans="1:14" x14ac:dyDescent="0.25">
      <c r="A71" t="s">
        <v>297</v>
      </c>
      <c r="B71" t="s">
        <v>298</v>
      </c>
      <c r="C71">
        <v>2024</v>
      </c>
      <c r="D71" t="s">
        <v>299</v>
      </c>
      <c r="E71">
        <v>60</v>
      </c>
      <c r="F71">
        <v>4</v>
      </c>
      <c r="G71">
        <v>136</v>
      </c>
      <c r="H71">
        <v>139</v>
      </c>
      <c r="I71">
        <v>0</v>
      </c>
      <c r="J71" t="s">
        <v>300</v>
      </c>
      <c r="K71" t="s">
        <v>301</v>
      </c>
      <c r="L71" t="s">
        <v>302</v>
      </c>
      <c r="M71" t="s">
        <v>303</v>
      </c>
      <c r="N71">
        <v>5371996</v>
      </c>
    </row>
    <row r="72" spans="1:14" x14ac:dyDescent="0.25">
      <c r="A72" t="s">
        <v>304</v>
      </c>
      <c r="B72" t="s">
        <v>305</v>
      </c>
      <c r="C72">
        <v>2024</v>
      </c>
      <c r="D72" t="s">
        <v>306</v>
      </c>
      <c r="I72">
        <v>0</v>
      </c>
      <c r="J72" t="s">
        <v>307</v>
      </c>
      <c r="K72" t="s">
        <v>308</v>
      </c>
      <c r="L72" t="s">
        <v>309</v>
      </c>
      <c r="M72" t="s">
        <v>310</v>
      </c>
      <c r="N72">
        <v>21985804</v>
      </c>
    </row>
    <row r="73" spans="1:14" x14ac:dyDescent="0.25">
      <c r="A73" t="s">
        <v>317</v>
      </c>
      <c r="B73" t="s">
        <v>318</v>
      </c>
      <c r="C73">
        <v>2024</v>
      </c>
      <c r="D73" t="s">
        <v>319</v>
      </c>
      <c r="E73">
        <v>86</v>
      </c>
      <c r="I73">
        <v>0</v>
      </c>
      <c r="J73" t="s">
        <v>320</v>
      </c>
      <c r="K73" t="s">
        <v>321</v>
      </c>
      <c r="L73" t="s">
        <v>322</v>
      </c>
      <c r="M73" t="s">
        <v>323</v>
      </c>
      <c r="N73" t="s">
        <v>324</v>
      </c>
    </row>
    <row r="74" spans="1:14" x14ac:dyDescent="0.25">
      <c r="A74" t="s">
        <v>325</v>
      </c>
      <c r="B74" t="s">
        <v>326</v>
      </c>
      <c r="C74">
        <v>2024</v>
      </c>
      <c r="D74" t="s">
        <v>327</v>
      </c>
      <c r="E74">
        <v>1306</v>
      </c>
      <c r="I74">
        <v>1</v>
      </c>
      <c r="J74" t="s">
        <v>328</v>
      </c>
      <c r="K74" t="s">
        <v>329</v>
      </c>
      <c r="L74" t="s">
        <v>330</v>
      </c>
      <c r="M74" t="s">
        <v>331</v>
      </c>
      <c r="N74">
        <v>222860</v>
      </c>
    </row>
    <row r="75" spans="1:14" x14ac:dyDescent="0.25">
      <c r="A75" t="s">
        <v>352</v>
      </c>
      <c r="B75" t="s">
        <v>353</v>
      </c>
      <c r="C75">
        <v>2024</v>
      </c>
      <c r="D75" t="s">
        <v>142</v>
      </c>
      <c r="I75">
        <v>0</v>
      </c>
      <c r="J75" t="s">
        <v>354</v>
      </c>
      <c r="K75" t="s">
        <v>355</v>
      </c>
      <c r="L75" t="s">
        <v>343</v>
      </c>
      <c r="M75" t="s">
        <v>356</v>
      </c>
      <c r="N75">
        <v>3610918</v>
      </c>
    </row>
    <row r="76" spans="1:14" x14ac:dyDescent="0.25">
      <c r="A76" t="s">
        <v>371</v>
      </c>
      <c r="B76" t="s">
        <v>372</v>
      </c>
      <c r="C76">
        <v>2024</v>
      </c>
      <c r="D76" t="s">
        <v>373</v>
      </c>
      <c r="E76">
        <v>38</v>
      </c>
      <c r="F76">
        <v>1</v>
      </c>
      <c r="I76">
        <v>72</v>
      </c>
      <c r="J76" t="s">
        <v>374</v>
      </c>
      <c r="K76" t="s">
        <v>375</v>
      </c>
      <c r="L76" t="s">
        <v>376</v>
      </c>
      <c r="M76" t="s">
        <v>377</v>
      </c>
      <c r="N76">
        <v>2179792</v>
      </c>
    </row>
    <row r="77" spans="1:14" x14ac:dyDescent="0.25">
      <c r="A77" t="s">
        <v>378</v>
      </c>
      <c r="B77" t="s">
        <v>379</v>
      </c>
      <c r="C77">
        <v>2024</v>
      </c>
      <c r="D77" t="s">
        <v>380</v>
      </c>
      <c r="E77">
        <v>27</v>
      </c>
      <c r="F77">
        <v>2</v>
      </c>
      <c r="I77">
        <v>0</v>
      </c>
      <c r="J77" t="s">
        <v>381</v>
      </c>
      <c r="K77" t="s">
        <v>382</v>
      </c>
      <c r="L77" t="s">
        <v>383</v>
      </c>
      <c r="M77" t="s">
        <v>384</v>
      </c>
      <c r="N77">
        <v>12268615</v>
      </c>
    </row>
    <row r="78" spans="1:14" x14ac:dyDescent="0.25">
      <c r="A78" t="s">
        <v>392</v>
      </c>
      <c r="B78" t="s">
        <v>393</v>
      </c>
      <c r="C78">
        <v>2024</v>
      </c>
      <c r="D78" t="s">
        <v>394</v>
      </c>
      <c r="E78">
        <v>27</v>
      </c>
      <c r="F78">
        <v>2</v>
      </c>
      <c r="G78">
        <v>537</v>
      </c>
      <c r="H78">
        <v>546</v>
      </c>
      <c r="I78">
        <v>0</v>
      </c>
      <c r="J78" t="s">
        <v>395</v>
      </c>
      <c r="K78" t="s">
        <v>396</v>
      </c>
      <c r="L78" t="s">
        <v>397</v>
      </c>
      <c r="M78" t="s">
        <v>398</v>
      </c>
      <c r="N78" t="s">
        <v>399</v>
      </c>
    </row>
    <row r="79" spans="1:14" x14ac:dyDescent="0.25">
      <c r="A79" t="s">
        <v>421</v>
      </c>
      <c r="B79" t="s">
        <v>422</v>
      </c>
      <c r="C79">
        <v>2024</v>
      </c>
      <c r="D79" t="s">
        <v>74</v>
      </c>
      <c r="E79">
        <v>85</v>
      </c>
      <c r="F79">
        <v>5</v>
      </c>
      <c r="G79">
        <v>604</v>
      </c>
      <c r="H79">
        <v>621</v>
      </c>
      <c r="I79">
        <v>10</v>
      </c>
      <c r="J79" t="s">
        <v>423</v>
      </c>
      <c r="K79" t="s">
        <v>424</v>
      </c>
      <c r="L79" t="s">
        <v>425</v>
      </c>
      <c r="M79" t="s">
        <v>426</v>
      </c>
      <c r="N79">
        <v>10407790</v>
      </c>
    </row>
    <row r="80" spans="1:14" x14ac:dyDescent="0.25">
      <c r="A80" t="s">
        <v>474</v>
      </c>
      <c r="B80" t="s">
        <v>475</v>
      </c>
      <c r="C80">
        <v>2024</v>
      </c>
      <c r="D80" t="s">
        <v>476</v>
      </c>
      <c r="E80">
        <v>50</v>
      </c>
      <c r="F80">
        <v>21</v>
      </c>
      <c r="G80">
        <v>43627</v>
      </c>
      <c r="H80">
        <v>43634</v>
      </c>
      <c r="I80">
        <v>0</v>
      </c>
      <c r="J80" t="s">
        <v>477</v>
      </c>
      <c r="K80" t="s">
        <v>478</v>
      </c>
      <c r="L80" t="s">
        <v>479</v>
      </c>
      <c r="M80" t="s">
        <v>480</v>
      </c>
      <c r="N80">
        <v>2728842</v>
      </c>
    </row>
    <row r="81" spans="1:14" x14ac:dyDescent="0.25">
      <c r="A81" t="s">
        <v>285</v>
      </c>
      <c r="B81" t="s">
        <v>503</v>
      </c>
      <c r="C81">
        <v>2024</v>
      </c>
      <c r="D81" t="s">
        <v>504</v>
      </c>
      <c r="E81">
        <v>14</v>
      </c>
      <c r="F81">
        <v>2</v>
      </c>
      <c r="G81">
        <v>1088</v>
      </c>
      <c r="H81">
        <v>1109</v>
      </c>
      <c r="I81">
        <v>0</v>
      </c>
      <c r="J81" t="s">
        <v>505</v>
      </c>
      <c r="K81" t="s">
        <v>506</v>
      </c>
      <c r="L81" t="s">
        <v>289</v>
      </c>
      <c r="M81" t="s">
        <v>290</v>
      </c>
      <c r="N81">
        <v>21911630</v>
      </c>
    </row>
    <row r="82" spans="1:14" x14ac:dyDescent="0.25">
      <c r="A82" t="s">
        <v>521</v>
      </c>
      <c r="B82" t="s">
        <v>522</v>
      </c>
      <c r="C82">
        <v>2024</v>
      </c>
      <c r="D82" t="s">
        <v>171</v>
      </c>
      <c r="E82">
        <v>22</v>
      </c>
      <c r="F82">
        <v>2</v>
      </c>
      <c r="G82">
        <v>47</v>
      </c>
      <c r="H82">
        <v>61</v>
      </c>
      <c r="I82">
        <v>0</v>
      </c>
      <c r="K82" t="s">
        <v>523</v>
      </c>
      <c r="L82" t="s">
        <v>524</v>
      </c>
      <c r="M82" t="s">
        <v>525</v>
      </c>
      <c r="N82">
        <v>24547395</v>
      </c>
    </row>
    <row r="83" spans="1:14" x14ac:dyDescent="0.25">
      <c r="A83" t="s">
        <v>534</v>
      </c>
      <c r="B83" t="s">
        <v>535</v>
      </c>
      <c r="C83">
        <v>2024</v>
      </c>
      <c r="D83" t="s">
        <v>101</v>
      </c>
      <c r="E83">
        <v>99</v>
      </c>
      <c r="F83">
        <v>6</v>
      </c>
      <c r="I83">
        <v>0</v>
      </c>
      <c r="J83" t="s">
        <v>536</v>
      </c>
      <c r="K83" t="s">
        <v>537</v>
      </c>
      <c r="L83" t="s">
        <v>538</v>
      </c>
      <c r="M83" t="s">
        <v>539</v>
      </c>
      <c r="N83">
        <v>318949</v>
      </c>
    </row>
    <row r="84" spans="1:14" x14ac:dyDescent="0.25">
      <c r="A84" t="s">
        <v>540</v>
      </c>
      <c r="B84" t="s">
        <v>541</v>
      </c>
      <c r="C84">
        <v>2024</v>
      </c>
      <c r="D84" t="s">
        <v>542</v>
      </c>
      <c r="E84">
        <v>299</v>
      </c>
      <c r="I84">
        <v>4</v>
      </c>
      <c r="J84" t="s">
        <v>543</v>
      </c>
      <c r="K84" t="s">
        <v>544</v>
      </c>
      <c r="L84" t="s">
        <v>545</v>
      </c>
      <c r="M84" t="s">
        <v>546</v>
      </c>
      <c r="N84">
        <v>9215107</v>
      </c>
    </row>
    <row r="85" spans="1:14" x14ac:dyDescent="0.25">
      <c r="A85" t="s">
        <v>317</v>
      </c>
      <c r="B85" t="s">
        <v>553</v>
      </c>
      <c r="C85">
        <v>2024</v>
      </c>
      <c r="D85" t="s">
        <v>554</v>
      </c>
      <c r="E85">
        <v>63</v>
      </c>
      <c r="F85">
        <v>5</v>
      </c>
      <c r="G85">
        <v>2087</v>
      </c>
      <c r="H85">
        <v>2099</v>
      </c>
      <c r="I85">
        <v>1</v>
      </c>
      <c r="J85" t="s">
        <v>555</v>
      </c>
      <c r="K85" t="s">
        <v>556</v>
      </c>
      <c r="L85" t="s">
        <v>322</v>
      </c>
      <c r="M85" t="s">
        <v>323</v>
      </c>
      <c r="N85">
        <v>8885885</v>
      </c>
    </row>
  </sheetData>
  <sortState ref="A2:N85">
    <sortCondition ref="C2:C8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tabSelected="1" zoomScale="60" zoomScaleNormal="60" workbookViewId="0">
      <selection sqref="A1:AT51"/>
    </sheetView>
  </sheetViews>
  <sheetFormatPr defaultRowHeight="15" x14ac:dyDescent="0.25"/>
  <cols>
    <col min="1" max="1" width="18.5703125" customWidth="1"/>
  </cols>
  <sheetData>
    <row r="1" spans="1:46" x14ac:dyDescent="0.25">
      <c r="A1" s="2" t="s">
        <v>557</v>
      </c>
      <c r="B1" s="2" t="s">
        <v>558</v>
      </c>
      <c r="C1" s="2" t="s">
        <v>559</v>
      </c>
      <c r="D1" s="2" t="s">
        <v>560</v>
      </c>
      <c r="E1" s="2" t="s">
        <v>561</v>
      </c>
      <c r="F1" s="2" t="s">
        <v>562</v>
      </c>
      <c r="G1" s="2" t="s">
        <v>563</v>
      </c>
      <c r="H1" s="2" t="s">
        <v>564</v>
      </c>
      <c r="I1" s="2" t="s">
        <v>565</v>
      </c>
      <c r="J1" s="2" t="s">
        <v>566</v>
      </c>
      <c r="K1" s="2" t="s">
        <v>567</v>
      </c>
      <c r="L1" s="2" t="s">
        <v>11</v>
      </c>
      <c r="M1" s="2" t="s">
        <v>568</v>
      </c>
      <c r="N1" s="2" t="s">
        <v>569</v>
      </c>
      <c r="O1" s="2" t="s">
        <v>570</v>
      </c>
      <c r="P1" s="2" t="s">
        <v>571</v>
      </c>
      <c r="Q1" s="2" t="s">
        <v>572</v>
      </c>
      <c r="R1" s="2" t="s">
        <v>573</v>
      </c>
      <c r="S1" s="2" t="s">
        <v>574</v>
      </c>
      <c r="T1" s="2" t="s">
        <v>575</v>
      </c>
      <c r="U1" s="2" t="s">
        <v>576</v>
      </c>
      <c r="V1" s="2" t="s">
        <v>577</v>
      </c>
      <c r="W1" s="2" t="s">
        <v>578</v>
      </c>
      <c r="X1" s="2" t="s">
        <v>579</v>
      </c>
      <c r="Y1" s="2" t="s">
        <v>580</v>
      </c>
      <c r="Z1" s="2" t="s">
        <v>581</v>
      </c>
      <c r="AA1" s="2" t="s">
        <v>582</v>
      </c>
      <c r="AB1" s="2" t="s">
        <v>13</v>
      </c>
      <c r="AC1" s="2" t="s">
        <v>583</v>
      </c>
      <c r="AD1" s="2" t="s">
        <v>584</v>
      </c>
      <c r="AE1" s="2" t="s">
        <v>585</v>
      </c>
      <c r="AF1" s="2" t="s">
        <v>586</v>
      </c>
      <c r="AG1" s="2" t="s">
        <v>587</v>
      </c>
      <c r="AH1" s="2" t="s">
        <v>4</v>
      </c>
      <c r="AI1" s="2" t="s">
        <v>5</v>
      </c>
      <c r="AJ1" s="2" t="s">
        <v>588</v>
      </c>
      <c r="AK1" s="2" t="s">
        <v>589</v>
      </c>
      <c r="AL1" s="2" t="s">
        <v>590</v>
      </c>
      <c r="AM1" s="2" t="s">
        <v>9</v>
      </c>
      <c r="AN1" s="2" t="s">
        <v>591</v>
      </c>
      <c r="AO1" s="2" t="s">
        <v>592</v>
      </c>
      <c r="AP1" s="2" t="s">
        <v>593</v>
      </c>
      <c r="AQ1" s="2" t="s">
        <v>594</v>
      </c>
      <c r="AR1" s="2"/>
      <c r="AS1" s="2"/>
      <c r="AT1" s="2"/>
    </row>
    <row r="2" spans="1:46" x14ac:dyDescent="0.25">
      <c r="A2" s="2" t="s">
        <v>595</v>
      </c>
      <c r="B2" s="2" t="s">
        <v>596</v>
      </c>
      <c r="C2" s="2" t="s">
        <v>598</v>
      </c>
      <c r="D2" s="2" t="s">
        <v>127</v>
      </c>
      <c r="E2" s="2" t="s">
        <v>599</v>
      </c>
      <c r="F2" s="2" t="s">
        <v>600</v>
      </c>
      <c r="G2" s="2" t="s">
        <v>601</v>
      </c>
      <c r="H2" s="2" t="s">
        <v>602</v>
      </c>
      <c r="I2" s="2" t="s">
        <v>597</v>
      </c>
      <c r="J2" s="2" t="s">
        <v>603</v>
      </c>
      <c r="K2" s="2" t="s">
        <v>604</v>
      </c>
      <c r="L2" s="2" t="s">
        <v>597</v>
      </c>
      <c r="M2" s="2" t="s">
        <v>605</v>
      </c>
      <c r="N2" s="2" t="s">
        <v>606</v>
      </c>
      <c r="O2" s="2" t="s">
        <v>597</v>
      </c>
      <c r="P2" s="2" t="s">
        <v>597</v>
      </c>
      <c r="Q2" s="2" t="s">
        <v>597</v>
      </c>
      <c r="R2" s="2" t="s">
        <v>597</v>
      </c>
      <c r="S2" s="2" t="s">
        <v>597</v>
      </c>
      <c r="T2" s="2">
        <v>17</v>
      </c>
      <c r="U2" s="2">
        <v>0</v>
      </c>
      <c r="V2" s="2">
        <v>0</v>
      </c>
      <c r="W2" s="2">
        <v>0</v>
      </c>
      <c r="X2" s="2">
        <v>0</v>
      </c>
      <c r="Y2" s="2" t="s">
        <v>607</v>
      </c>
      <c r="Z2" s="2" t="s">
        <v>608</v>
      </c>
      <c r="AA2" s="2" t="s">
        <v>609</v>
      </c>
      <c r="AB2" s="2" t="s">
        <v>610</v>
      </c>
      <c r="AC2" s="2" t="s">
        <v>597</v>
      </c>
      <c r="AD2" s="2" t="s">
        <v>599</v>
      </c>
      <c r="AE2" s="2" t="s">
        <v>128</v>
      </c>
      <c r="AF2" s="2" t="s">
        <v>611</v>
      </c>
      <c r="AG2" s="2">
        <v>2023</v>
      </c>
      <c r="AH2" s="2">
        <v>52</v>
      </c>
      <c r="AI2" s="2" t="s">
        <v>612</v>
      </c>
      <c r="AJ2" s="2">
        <v>247</v>
      </c>
      <c r="AK2" s="2">
        <v>254</v>
      </c>
      <c r="AL2" s="2" t="s">
        <v>597</v>
      </c>
      <c r="AM2" s="2" t="s">
        <v>613</v>
      </c>
      <c r="AN2" s="2" t="str">
        <f>HYPERLINK("http://dx.doi.org/10.60024/odon.v52i3-4a7","http://dx.doi.org/10.60024/odon.v52i3-4a7")</f>
        <v>http://dx.doi.org/10.60024/odon.v52i3-4a7</v>
      </c>
      <c r="AO2" s="2" t="s">
        <v>614</v>
      </c>
      <c r="AP2" s="2" t="s">
        <v>615</v>
      </c>
      <c r="AQ2" s="2" t="str">
        <f>HYPERLINK("https%3A%2F%2Fwww.webofscience.com%2Fwos%2Fwoscc%2Ffull-record%2FWOS:001146434700005","View Full Record in Web of Science")</f>
        <v>View Full Record in Web of Science</v>
      </c>
      <c r="AR2" s="2"/>
      <c r="AS2" s="2"/>
      <c r="AT2" s="2"/>
    </row>
    <row r="3" spans="1:46" x14ac:dyDescent="0.25">
      <c r="A3" s="2" t="s">
        <v>595</v>
      </c>
      <c r="B3" s="2" t="s">
        <v>616</v>
      </c>
      <c r="C3" s="2" t="s">
        <v>617</v>
      </c>
      <c r="D3" s="2" t="s">
        <v>386</v>
      </c>
      <c r="E3" s="2" t="s">
        <v>618</v>
      </c>
      <c r="F3" s="2" t="s">
        <v>600</v>
      </c>
      <c r="G3" s="2" t="s">
        <v>601</v>
      </c>
      <c r="H3" s="2" t="s">
        <v>619</v>
      </c>
      <c r="I3" s="2" t="s">
        <v>597</v>
      </c>
      <c r="J3" s="2" t="s">
        <v>620</v>
      </c>
      <c r="K3" s="2" t="s">
        <v>621</v>
      </c>
      <c r="L3" s="2" t="s">
        <v>597</v>
      </c>
      <c r="M3" s="2" t="s">
        <v>622</v>
      </c>
      <c r="N3" s="2" t="s">
        <v>623</v>
      </c>
      <c r="O3" s="2" t="s">
        <v>624</v>
      </c>
      <c r="P3" s="2" t="s">
        <v>625</v>
      </c>
      <c r="Q3" s="2" t="s">
        <v>597</v>
      </c>
      <c r="R3" s="2" t="s">
        <v>597</v>
      </c>
      <c r="S3" s="2" t="s">
        <v>597</v>
      </c>
      <c r="T3" s="2">
        <v>30</v>
      </c>
      <c r="U3" s="2">
        <v>0</v>
      </c>
      <c r="V3" s="2">
        <v>0</v>
      </c>
      <c r="W3" s="2">
        <v>0</v>
      </c>
      <c r="X3" s="2">
        <v>1</v>
      </c>
      <c r="Y3" s="2" t="s">
        <v>626</v>
      </c>
      <c r="Z3" s="2" t="s">
        <v>627</v>
      </c>
      <c r="AA3" s="2" t="s">
        <v>628</v>
      </c>
      <c r="AB3" s="2" t="s">
        <v>629</v>
      </c>
      <c r="AC3" s="2" t="s">
        <v>630</v>
      </c>
      <c r="AD3" s="2" t="s">
        <v>618</v>
      </c>
      <c r="AE3" s="2" t="s">
        <v>387</v>
      </c>
      <c r="AF3" s="2" t="s">
        <v>631</v>
      </c>
      <c r="AG3" s="2">
        <v>2023</v>
      </c>
      <c r="AH3" s="2">
        <v>5352</v>
      </c>
      <c r="AI3" s="2">
        <v>4</v>
      </c>
      <c r="AJ3" s="2">
        <v>521</v>
      </c>
      <c r="AK3" s="2">
        <v>536</v>
      </c>
      <c r="AL3" s="2" t="s">
        <v>597</v>
      </c>
      <c r="AM3" s="2" t="s">
        <v>388</v>
      </c>
      <c r="AN3" s="2" t="str">
        <f>HYPERLINK("http://dx.doi.org/10.11646/zootaxa.5352.4.4","http://dx.doi.org/10.11646/zootaxa.5352.4.4")</f>
        <v>http://dx.doi.org/10.11646/zootaxa.5352.4.4</v>
      </c>
      <c r="AO3" s="2" t="s">
        <v>614</v>
      </c>
      <c r="AP3" s="2" t="s">
        <v>632</v>
      </c>
      <c r="AQ3" s="2" t="str">
        <f>HYPERLINK("https%3A%2F%2Fwww.webofscience.com%2Fwos%2Fwoscc%2Ffull-record%2FWOS:001090774300001","View Full Record in Web of Science")</f>
        <v>View Full Record in Web of Science</v>
      </c>
      <c r="AR3" s="2"/>
      <c r="AS3" s="2"/>
      <c r="AT3" s="2"/>
    </row>
    <row r="4" spans="1:46" x14ac:dyDescent="0.25">
      <c r="A4" s="2" t="s">
        <v>595</v>
      </c>
      <c r="B4" s="2" t="s">
        <v>616</v>
      </c>
      <c r="C4" s="2" t="s">
        <v>617</v>
      </c>
      <c r="D4" s="2" t="s">
        <v>400</v>
      </c>
      <c r="E4" s="2" t="s">
        <v>618</v>
      </c>
      <c r="F4" s="2" t="s">
        <v>600</v>
      </c>
      <c r="G4" s="2" t="s">
        <v>601</v>
      </c>
      <c r="H4" s="2" t="s">
        <v>633</v>
      </c>
      <c r="I4" s="2" t="s">
        <v>634</v>
      </c>
      <c r="J4" s="2" t="s">
        <v>635</v>
      </c>
      <c r="K4" s="2" t="s">
        <v>636</v>
      </c>
      <c r="L4" s="2" t="s">
        <v>597</v>
      </c>
      <c r="M4" s="2" t="s">
        <v>637</v>
      </c>
      <c r="N4" s="2" t="s">
        <v>623</v>
      </c>
      <c r="O4" s="2" t="s">
        <v>624</v>
      </c>
      <c r="P4" s="2" t="s">
        <v>638</v>
      </c>
      <c r="Q4" s="2" t="s">
        <v>597</v>
      </c>
      <c r="R4" s="2" t="s">
        <v>597</v>
      </c>
      <c r="S4" s="2" t="s">
        <v>597</v>
      </c>
      <c r="T4" s="2">
        <v>13</v>
      </c>
      <c r="U4" s="2">
        <v>0</v>
      </c>
      <c r="V4" s="2">
        <v>0</v>
      </c>
      <c r="W4" s="2">
        <v>0</v>
      </c>
      <c r="X4" s="2">
        <v>0</v>
      </c>
      <c r="Y4" s="2" t="s">
        <v>626</v>
      </c>
      <c r="Z4" s="2" t="s">
        <v>627</v>
      </c>
      <c r="AA4" s="2" t="s">
        <v>628</v>
      </c>
      <c r="AB4" s="2" t="s">
        <v>629</v>
      </c>
      <c r="AC4" s="2" t="s">
        <v>630</v>
      </c>
      <c r="AD4" s="2" t="s">
        <v>618</v>
      </c>
      <c r="AE4" s="2" t="s">
        <v>387</v>
      </c>
      <c r="AF4" s="2" t="s">
        <v>639</v>
      </c>
      <c r="AG4" s="2">
        <v>2023</v>
      </c>
      <c r="AH4" s="2">
        <v>5258</v>
      </c>
      <c r="AI4" s="2">
        <v>3</v>
      </c>
      <c r="AJ4" s="2">
        <v>270</v>
      </c>
      <c r="AK4" s="2">
        <v>284</v>
      </c>
      <c r="AL4" s="2" t="s">
        <v>597</v>
      </c>
      <c r="AM4" s="2" t="s">
        <v>401</v>
      </c>
      <c r="AN4" s="2" t="str">
        <f>HYPERLINK("http://dx.doi.org/10.11646/zootaxa.5258.3.2","http://dx.doi.org/10.11646/zootaxa.5258.3.2")</f>
        <v>http://dx.doi.org/10.11646/zootaxa.5258.3.2</v>
      </c>
      <c r="AO4" s="2" t="s">
        <v>614</v>
      </c>
      <c r="AP4" s="2" t="s">
        <v>640</v>
      </c>
      <c r="AQ4" s="2" t="str">
        <f>HYPERLINK("https%3A%2F%2Fwww.webofscience.com%2Fwos%2Fwoscc%2Ffull-record%2FWOS:000967811200002","View Full Record in Web of Science")</f>
        <v>View Full Record in Web of Science</v>
      </c>
      <c r="AR4" s="2"/>
      <c r="AS4" s="2"/>
      <c r="AT4" s="2"/>
    </row>
    <row r="5" spans="1:46" x14ac:dyDescent="0.25">
      <c r="A5" s="2" t="s">
        <v>595</v>
      </c>
      <c r="B5" s="2" t="s">
        <v>641</v>
      </c>
      <c r="C5" s="2" t="s">
        <v>642</v>
      </c>
      <c r="D5" s="2" t="s">
        <v>643</v>
      </c>
      <c r="E5" s="2" t="s">
        <v>644</v>
      </c>
      <c r="F5" s="2" t="s">
        <v>600</v>
      </c>
      <c r="G5" s="2" t="s">
        <v>645</v>
      </c>
      <c r="H5" s="2" t="s">
        <v>646</v>
      </c>
      <c r="I5" s="2" t="s">
        <v>647</v>
      </c>
      <c r="J5" s="2" t="s">
        <v>648</v>
      </c>
      <c r="K5" s="2" t="s">
        <v>649</v>
      </c>
      <c r="L5" s="2" t="s">
        <v>597</v>
      </c>
      <c r="M5" s="2" t="s">
        <v>650</v>
      </c>
      <c r="N5" s="2" t="s">
        <v>651</v>
      </c>
      <c r="O5" s="2" t="s">
        <v>652</v>
      </c>
      <c r="P5" s="2" t="s">
        <v>653</v>
      </c>
      <c r="Q5" s="2" t="s">
        <v>597</v>
      </c>
      <c r="R5" s="2" t="s">
        <v>597</v>
      </c>
      <c r="S5" s="2" t="s">
        <v>597</v>
      </c>
      <c r="T5" s="2">
        <v>46</v>
      </c>
      <c r="U5" s="2">
        <v>5</v>
      </c>
      <c r="V5" s="2">
        <v>5</v>
      </c>
      <c r="W5" s="2">
        <v>0</v>
      </c>
      <c r="X5" s="2">
        <v>1</v>
      </c>
      <c r="Y5" s="2" t="s">
        <v>654</v>
      </c>
      <c r="Z5" s="2" t="s">
        <v>655</v>
      </c>
      <c r="AA5" s="2" t="s">
        <v>656</v>
      </c>
      <c r="AB5" s="2" t="s">
        <v>657</v>
      </c>
      <c r="AC5" s="2" t="s">
        <v>658</v>
      </c>
      <c r="AD5" s="2" t="s">
        <v>659</v>
      </c>
      <c r="AE5" s="2" t="s">
        <v>660</v>
      </c>
      <c r="AF5" s="2" t="s">
        <v>661</v>
      </c>
      <c r="AG5" s="2">
        <v>2023</v>
      </c>
      <c r="AH5" s="2" t="s">
        <v>597</v>
      </c>
      <c r="AI5" s="2" t="s">
        <v>597</v>
      </c>
      <c r="AJ5" s="2" t="s">
        <v>597</v>
      </c>
      <c r="AK5" s="2" t="s">
        <v>597</v>
      </c>
      <c r="AL5" s="2" t="s">
        <v>597</v>
      </c>
      <c r="AM5" s="2" t="s">
        <v>483</v>
      </c>
      <c r="AN5" s="2" t="str">
        <f>HYPERLINK("http://dx.doi.org/10.1080/10407782.2023.2294051","http://dx.doi.org/10.1080/10407782.2023.2294051")</f>
        <v>http://dx.doi.org/10.1080/10407782.2023.2294051</v>
      </c>
      <c r="AO5" s="2" t="s">
        <v>614</v>
      </c>
      <c r="AP5" s="2" t="s">
        <v>662</v>
      </c>
      <c r="AQ5" s="2" t="str">
        <f>HYPERLINK("https%3A%2F%2Fwww.webofscience.com%2Fwos%2Fwoscc%2Ffull-record%2FWOS:001132189400001","View Full Record in Web of Science")</f>
        <v>View Full Record in Web of Science</v>
      </c>
      <c r="AR5" s="2"/>
      <c r="AS5" s="2"/>
      <c r="AT5" s="2"/>
    </row>
    <row r="6" spans="1:46" x14ac:dyDescent="0.25">
      <c r="A6" s="2" t="s">
        <v>595</v>
      </c>
      <c r="B6" s="2" t="s">
        <v>663</v>
      </c>
      <c r="C6" s="2" t="s">
        <v>664</v>
      </c>
      <c r="D6" s="2" t="s">
        <v>665</v>
      </c>
      <c r="E6" s="2" t="s">
        <v>666</v>
      </c>
      <c r="F6" s="2" t="s">
        <v>600</v>
      </c>
      <c r="G6" s="2" t="s">
        <v>601</v>
      </c>
      <c r="H6" s="2" t="s">
        <v>667</v>
      </c>
      <c r="I6" s="2" t="s">
        <v>668</v>
      </c>
      <c r="J6" s="2" t="s">
        <v>669</v>
      </c>
      <c r="K6" s="2" t="s">
        <v>670</v>
      </c>
      <c r="L6" s="2" t="s">
        <v>671</v>
      </c>
      <c r="M6" s="2" t="s">
        <v>672</v>
      </c>
      <c r="N6" s="2" t="s">
        <v>673</v>
      </c>
      <c r="O6" s="2" t="s">
        <v>597</v>
      </c>
      <c r="P6" s="2" t="s">
        <v>674</v>
      </c>
      <c r="Q6" s="2" t="s">
        <v>675</v>
      </c>
      <c r="R6" s="2" t="s">
        <v>676</v>
      </c>
      <c r="S6" s="2" t="s">
        <v>677</v>
      </c>
      <c r="T6" s="2">
        <v>55</v>
      </c>
      <c r="U6" s="2">
        <v>2</v>
      </c>
      <c r="V6" s="2">
        <v>2</v>
      </c>
      <c r="W6" s="2">
        <v>8</v>
      </c>
      <c r="X6" s="2">
        <v>25</v>
      </c>
      <c r="Y6" s="2" t="s">
        <v>678</v>
      </c>
      <c r="Z6" s="2" t="s">
        <v>679</v>
      </c>
      <c r="AA6" s="2" t="s">
        <v>680</v>
      </c>
      <c r="AB6" s="2" t="s">
        <v>681</v>
      </c>
      <c r="AC6" s="2" t="s">
        <v>682</v>
      </c>
      <c r="AD6" s="2" t="s">
        <v>683</v>
      </c>
      <c r="AE6" s="2" t="s">
        <v>684</v>
      </c>
      <c r="AF6" s="2" t="s">
        <v>685</v>
      </c>
      <c r="AG6" s="2">
        <v>2023</v>
      </c>
      <c r="AH6" s="2">
        <v>138</v>
      </c>
      <c r="AI6" s="2" t="s">
        <v>597</v>
      </c>
      <c r="AJ6" s="2" t="s">
        <v>597</v>
      </c>
      <c r="AK6" s="2" t="s">
        <v>597</v>
      </c>
      <c r="AL6" s="2">
        <v>113673</v>
      </c>
      <c r="AM6" s="2" t="s">
        <v>463</v>
      </c>
      <c r="AN6" s="2" t="str">
        <f>HYPERLINK("http://dx.doi.org/10.1016/j.optmat.2023.113673","http://dx.doi.org/10.1016/j.optmat.2023.113673")</f>
        <v>http://dx.doi.org/10.1016/j.optmat.2023.113673</v>
      </c>
      <c r="AO6" s="2" t="s">
        <v>614</v>
      </c>
      <c r="AP6" s="2" t="s">
        <v>686</v>
      </c>
      <c r="AQ6" s="2" t="str">
        <f>HYPERLINK("https%3A%2F%2Fwww.webofscience.com%2Fwos%2Fwoscc%2Ffull-record%2FWOS:000955689000001","View Full Record in Web of Science")</f>
        <v>View Full Record in Web of Science</v>
      </c>
      <c r="AR6" s="2"/>
      <c r="AS6" s="2"/>
      <c r="AT6" s="2"/>
    </row>
    <row r="7" spans="1:46" x14ac:dyDescent="0.25">
      <c r="A7" s="2" t="s">
        <v>595</v>
      </c>
      <c r="B7" s="2" t="s">
        <v>687</v>
      </c>
      <c r="C7" s="2" t="s">
        <v>688</v>
      </c>
      <c r="D7" s="2" t="s">
        <v>260</v>
      </c>
      <c r="E7" s="2" t="s">
        <v>689</v>
      </c>
      <c r="F7" s="2" t="s">
        <v>600</v>
      </c>
      <c r="G7" s="2" t="s">
        <v>601</v>
      </c>
      <c r="H7" s="2" t="s">
        <v>597</v>
      </c>
      <c r="I7" s="2" t="s">
        <v>690</v>
      </c>
      <c r="J7" s="2" t="s">
        <v>691</v>
      </c>
      <c r="K7" s="2" t="s">
        <v>692</v>
      </c>
      <c r="L7" s="2" t="s">
        <v>693</v>
      </c>
      <c r="M7" s="2" t="s">
        <v>694</v>
      </c>
      <c r="N7" s="2" t="s">
        <v>695</v>
      </c>
      <c r="O7" s="2" t="s">
        <v>696</v>
      </c>
      <c r="P7" s="2" t="s">
        <v>697</v>
      </c>
      <c r="Q7" s="2" t="s">
        <v>597</v>
      </c>
      <c r="R7" s="2" t="s">
        <v>597</v>
      </c>
      <c r="S7" s="2" t="s">
        <v>597</v>
      </c>
      <c r="T7" s="2">
        <v>43</v>
      </c>
      <c r="U7" s="2">
        <v>10</v>
      </c>
      <c r="V7" s="2">
        <v>10</v>
      </c>
      <c r="W7" s="2">
        <v>0</v>
      </c>
      <c r="X7" s="2">
        <v>1</v>
      </c>
      <c r="Y7" s="2" t="s">
        <v>698</v>
      </c>
      <c r="Z7" s="2" t="s">
        <v>699</v>
      </c>
      <c r="AA7" s="2" t="s">
        <v>700</v>
      </c>
      <c r="AB7" s="2" t="s">
        <v>701</v>
      </c>
      <c r="AC7" s="2" t="s">
        <v>702</v>
      </c>
      <c r="AD7" s="2" t="s">
        <v>703</v>
      </c>
      <c r="AE7" s="2" t="s">
        <v>704</v>
      </c>
      <c r="AF7" s="2" t="s">
        <v>705</v>
      </c>
      <c r="AG7" s="2">
        <v>2023</v>
      </c>
      <c r="AH7" s="2">
        <v>103</v>
      </c>
      <c r="AI7" s="2">
        <v>8</v>
      </c>
      <c r="AJ7" s="2" t="s">
        <v>597</v>
      </c>
      <c r="AK7" s="2" t="s">
        <v>597</v>
      </c>
      <c r="AL7" s="2" t="s">
        <v>597</v>
      </c>
      <c r="AM7" s="2" t="s">
        <v>262</v>
      </c>
      <c r="AN7" s="2" t="str">
        <f>HYPERLINK("http://dx.doi.org/10.1002/zamm.202100520","http://dx.doi.org/10.1002/zamm.202100520")</f>
        <v>http://dx.doi.org/10.1002/zamm.202100520</v>
      </c>
      <c r="AO7" s="2" t="s">
        <v>614</v>
      </c>
      <c r="AP7" s="2" t="s">
        <v>706</v>
      </c>
      <c r="AQ7" s="2" t="str">
        <f>HYPERLINK("https%3A%2F%2Fwww.webofscience.com%2Fwos%2Fwoscc%2Ffull-record%2FWOS:000932181000001","View Full Record in Web of Science")</f>
        <v>View Full Record in Web of Science</v>
      </c>
      <c r="AR7" s="2"/>
      <c r="AS7" s="2"/>
      <c r="AT7" s="2"/>
    </row>
    <row r="8" spans="1:46" x14ac:dyDescent="0.25">
      <c r="A8" s="2" t="s">
        <v>595</v>
      </c>
      <c r="B8" s="2" t="s">
        <v>707</v>
      </c>
      <c r="C8" s="2" t="s">
        <v>708</v>
      </c>
      <c r="D8" s="2" t="s">
        <v>518</v>
      </c>
      <c r="E8" s="2" t="s">
        <v>709</v>
      </c>
      <c r="F8" s="2" t="s">
        <v>600</v>
      </c>
      <c r="G8" s="2" t="s">
        <v>601</v>
      </c>
      <c r="H8" s="2" t="s">
        <v>710</v>
      </c>
      <c r="I8" s="2" t="s">
        <v>711</v>
      </c>
      <c r="J8" s="2" t="s">
        <v>712</v>
      </c>
      <c r="K8" s="2" t="s">
        <v>713</v>
      </c>
      <c r="L8" s="2" t="s">
        <v>714</v>
      </c>
      <c r="M8" s="2" t="s">
        <v>715</v>
      </c>
      <c r="N8" s="2" t="s">
        <v>716</v>
      </c>
      <c r="O8" s="2" t="s">
        <v>717</v>
      </c>
      <c r="P8" s="2" t="s">
        <v>718</v>
      </c>
      <c r="Q8" s="2" t="s">
        <v>597</v>
      </c>
      <c r="R8" s="2" t="s">
        <v>597</v>
      </c>
      <c r="S8" s="2" t="s">
        <v>597</v>
      </c>
      <c r="T8" s="2">
        <v>84</v>
      </c>
      <c r="U8" s="2">
        <v>8</v>
      </c>
      <c r="V8" s="2">
        <v>8</v>
      </c>
      <c r="W8" s="2">
        <v>0</v>
      </c>
      <c r="X8" s="2">
        <v>1</v>
      </c>
      <c r="Y8" s="2" t="s">
        <v>719</v>
      </c>
      <c r="Z8" s="2" t="s">
        <v>720</v>
      </c>
      <c r="AA8" s="2" t="s">
        <v>721</v>
      </c>
      <c r="AB8" s="2" t="s">
        <v>722</v>
      </c>
      <c r="AC8" s="2" t="s">
        <v>723</v>
      </c>
      <c r="AD8" s="2" t="s">
        <v>724</v>
      </c>
      <c r="AE8" s="2" t="s">
        <v>725</v>
      </c>
      <c r="AF8" s="2" t="s">
        <v>726</v>
      </c>
      <c r="AG8" s="2">
        <v>2023</v>
      </c>
      <c r="AH8" s="2">
        <v>148</v>
      </c>
      <c r="AI8" s="2">
        <v>17</v>
      </c>
      <c r="AJ8" s="2">
        <v>8945</v>
      </c>
      <c r="AK8" s="2">
        <v>8968</v>
      </c>
      <c r="AL8" s="2" t="s">
        <v>597</v>
      </c>
      <c r="AM8" s="2" t="s">
        <v>519</v>
      </c>
      <c r="AN8" s="2" t="str">
        <f>HYPERLINK("http://dx.doi.org/10.1007/s10973-023-12288-w","http://dx.doi.org/10.1007/s10973-023-12288-w")</f>
        <v>http://dx.doi.org/10.1007/s10973-023-12288-w</v>
      </c>
      <c r="AO8" s="2" t="s">
        <v>614</v>
      </c>
      <c r="AP8" s="2" t="s">
        <v>727</v>
      </c>
      <c r="AQ8" s="2" t="str">
        <f>HYPERLINK("https%3A%2F%2Fwww.webofscience.com%2Fwos%2Fwoscc%2Ffull-record%2FWOS:001025418400001","View Full Record in Web of Science")</f>
        <v>View Full Record in Web of Science</v>
      </c>
      <c r="AR8" s="2"/>
      <c r="AS8" s="2"/>
      <c r="AT8" s="2"/>
    </row>
    <row r="9" spans="1:46" x14ac:dyDescent="0.25">
      <c r="A9" s="2" t="s">
        <v>595</v>
      </c>
      <c r="B9" s="2" t="s">
        <v>707</v>
      </c>
      <c r="C9" s="2" t="s">
        <v>708</v>
      </c>
      <c r="D9" s="2" t="s">
        <v>728</v>
      </c>
      <c r="E9" s="2" t="s">
        <v>709</v>
      </c>
      <c r="F9" s="2" t="s">
        <v>600</v>
      </c>
      <c r="G9" s="2" t="s">
        <v>729</v>
      </c>
      <c r="H9" s="2" t="s">
        <v>597</v>
      </c>
      <c r="I9" s="2" t="s">
        <v>597</v>
      </c>
      <c r="J9" s="2" t="s">
        <v>597</v>
      </c>
      <c r="K9" s="2" t="s">
        <v>730</v>
      </c>
      <c r="L9" s="2" t="s">
        <v>714</v>
      </c>
      <c r="M9" s="2" t="s">
        <v>731</v>
      </c>
      <c r="N9" s="2" t="s">
        <v>716</v>
      </c>
      <c r="O9" s="2" t="s">
        <v>732</v>
      </c>
      <c r="P9" s="2" t="s">
        <v>597</v>
      </c>
      <c r="Q9" s="2" t="s">
        <v>597</v>
      </c>
      <c r="R9" s="2" t="s">
        <v>597</v>
      </c>
      <c r="S9" s="2" t="s">
        <v>597</v>
      </c>
      <c r="T9" s="2">
        <v>0</v>
      </c>
      <c r="U9" s="2">
        <v>0</v>
      </c>
      <c r="V9" s="2">
        <v>0</v>
      </c>
      <c r="W9" s="2">
        <v>0</v>
      </c>
      <c r="X9" s="2">
        <v>0</v>
      </c>
      <c r="Y9" s="2" t="s">
        <v>719</v>
      </c>
      <c r="Z9" s="2" t="s">
        <v>720</v>
      </c>
      <c r="AA9" s="2" t="s">
        <v>721</v>
      </c>
      <c r="AB9" s="2" t="s">
        <v>722</v>
      </c>
      <c r="AC9" s="2" t="s">
        <v>723</v>
      </c>
      <c r="AD9" s="2" t="s">
        <v>724</v>
      </c>
      <c r="AE9" s="2" t="s">
        <v>725</v>
      </c>
      <c r="AF9" s="2" t="s">
        <v>733</v>
      </c>
      <c r="AG9" s="2">
        <v>2023</v>
      </c>
      <c r="AH9" s="2">
        <v>148</v>
      </c>
      <c r="AI9" s="2">
        <v>22</v>
      </c>
      <c r="AJ9" s="2">
        <v>12965</v>
      </c>
      <c r="AK9" s="2">
        <v>12974</v>
      </c>
      <c r="AL9" s="2" t="s">
        <v>597</v>
      </c>
      <c r="AM9" s="2" t="s">
        <v>61</v>
      </c>
      <c r="AN9" s="2" t="str">
        <f>HYPERLINK("http://dx.doi.org/10.1007/s10973-023-12491-9","http://dx.doi.org/10.1007/s10973-023-12491-9")</f>
        <v>http://dx.doi.org/10.1007/s10973-023-12491-9</v>
      </c>
      <c r="AO9" s="2" t="s">
        <v>614</v>
      </c>
      <c r="AP9" s="2" t="s">
        <v>734</v>
      </c>
      <c r="AQ9" s="2" t="str">
        <f>HYPERLINK("https%3A%2F%2Fwww.webofscience.com%2Fwos%2Fwoscc%2Ffull-record%2FWOS:001163045500042","View Full Record in Web of Science")</f>
        <v>View Full Record in Web of Science</v>
      </c>
      <c r="AR9" s="2"/>
      <c r="AS9" s="2"/>
      <c r="AT9" s="2"/>
    </row>
    <row r="10" spans="1:46" x14ac:dyDescent="0.25">
      <c r="A10" s="2" t="s">
        <v>595</v>
      </c>
      <c r="B10" s="2" t="s">
        <v>735</v>
      </c>
      <c r="C10" s="2" t="s">
        <v>736</v>
      </c>
      <c r="D10" s="2" t="s">
        <v>513</v>
      </c>
      <c r="E10" s="2" t="s">
        <v>737</v>
      </c>
      <c r="F10" s="2" t="s">
        <v>600</v>
      </c>
      <c r="G10" s="2" t="s">
        <v>601</v>
      </c>
      <c r="H10" s="2" t="s">
        <v>738</v>
      </c>
      <c r="I10" s="2" t="s">
        <v>739</v>
      </c>
      <c r="J10" s="2" t="s">
        <v>740</v>
      </c>
      <c r="K10" s="2" t="s">
        <v>741</v>
      </c>
      <c r="L10" s="2" t="s">
        <v>742</v>
      </c>
      <c r="M10" s="2" t="s">
        <v>743</v>
      </c>
      <c r="N10" s="2" t="s">
        <v>651</v>
      </c>
      <c r="O10" s="2" t="s">
        <v>744</v>
      </c>
      <c r="P10" s="2" t="s">
        <v>745</v>
      </c>
      <c r="Q10" s="2" t="s">
        <v>746</v>
      </c>
      <c r="R10" s="2" t="s">
        <v>746</v>
      </c>
      <c r="S10" s="2" t="s">
        <v>747</v>
      </c>
      <c r="T10" s="2">
        <v>70</v>
      </c>
      <c r="U10" s="2">
        <v>4</v>
      </c>
      <c r="V10" s="2">
        <v>4</v>
      </c>
      <c r="W10" s="2">
        <v>0</v>
      </c>
      <c r="X10" s="2">
        <v>0</v>
      </c>
      <c r="Y10" s="2" t="s">
        <v>748</v>
      </c>
      <c r="Z10" s="2" t="s">
        <v>749</v>
      </c>
      <c r="AA10" s="2" t="s">
        <v>750</v>
      </c>
      <c r="AB10" s="2" t="s">
        <v>751</v>
      </c>
      <c r="AC10" s="2" t="s">
        <v>752</v>
      </c>
      <c r="AD10" s="2" t="s">
        <v>753</v>
      </c>
      <c r="AE10" s="2" t="s">
        <v>754</v>
      </c>
      <c r="AF10" s="2" t="s">
        <v>755</v>
      </c>
      <c r="AG10" s="2">
        <v>2023</v>
      </c>
      <c r="AH10" s="2">
        <v>98</v>
      </c>
      <c r="AI10" s="2">
        <v>10</v>
      </c>
      <c r="AJ10" s="2" t="s">
        <v>597</v>
      </c>
      <c r="AK10" s="2" t="s">
        <v>597</v>
      </c>
      <c r="AL10" s="2">
        <v>105225</v>
      </c>
      <c r="AM10" s="2" t="s">
        <v>514</v>
      </c>
      <c r="AN10" s="2" t="str">
        <f>HYPERLINK("http://dx.doi.org/10.1088/1402-4896/acf4cf","http://dx.doi.org/10.1088/1402-4896/acf4cf")</f>
        <v>http://dx.doi.org/10.1088/1402-4896/acf4cf</v>
      </c>
      <c r="AO10" s="2" t="s">
        <v>614</v>
      </c>
      <c r="AP10" s="2" t="s">
        <v>756</v>
      </c>
      <c r="AQ10" s="2" t="str">
        <f>HYPERLINK("https%3A%2F%2Fwww.webofscience.com%2Fwos%2Fwoscc%2Ffull-record%2FWOS:001067628300001","View Full Record in Web of Science")</f>
        <v>View Full Record in Web of Science</v>
      </c>
      <c r="AR10" s="2"/>
      <c r="AS10" s="2"/>
      <c r="AT10" s="2"/>
    </row>
    <row r="11" spans="1:46" x14ac:dyDescent="0.25">
      <c r="A11" s="2" t="s">
        <v>595</v>
      </c>
      <c r="B11" s="2" t="s">
        <v>757</v>
      </c>
      <c r="C11" s="2" t="s">
        <v>758</v>
      </c>
      <c r="D11" s="2" t="s">
        <v>52</v>
      </c>
      <c r="E11" s="2" t="s">
        <v>759</v>
      </c>
      <c r="F11" s="2" t="s">
        <v>600</v>
      </c>
      <c r="G11" s="2" t="s">
        <v>760</v>
      </c>
      <c r="H11" s="2" t="s">
        <v>597</v>
      </c>
      <c r="I11" s="2" t="s">
        <v>761</v>
      </c>
      <c r="J11" s="2" t="s">
        <v>762</v>
      </c>
      <c r="K11" s="2" t="s">
        <v>763</v>
      </c>
      <c r="L11" s="2" t="s">
        <v>764</v>
      </c>
      <c r="M11" s="2" t="s">
        <v>765</v>
      </c>
      <c r="N11" s="2" t="s">
        <v>766</v>
      </c>
      <c r="O11" s="2" t="s">
        <v>767</v>
      </c>
      <c r="P11" s="2" t="s">
        <v>768</v>
      </c>
      <c r="Q11" s="2" t="s">
        <v>769</v>
      </c>
      <c r="R11" s="2" t="s">
        <v>770</v>
      </c>
      <c r="S11" s="2" t="s">
        <v>771</v>
      </c>
      <c r="T11" s="2">
        <v>194</v>
      </c>
      <c r="U11" s="2">
        <v>9</v>
      </c>
      <c r="V11" s="2">
        <v>9</v>
      </c>
      <c r="W11" s="2">
        <v>9</v>
      </c>
      <c r="X11" s="2">
        <v>22</v>
      </c>
      <c r="Y11" s="2" t="s">
        <v>772</v>
      </c>
      <c r="Z11" s="2" t="s">
        <v>773</v>
      </c>
      <c r="AA11" s="2" t="s">
        <v>774</v>
      </c>
      <c r="AB11" s="2" t="s">
        <v>775</v>
      </c>
      <c r="AC11" s="2" t="s">
        <v>597</v>
      </c>
      <c r="AD11" s="2" t="s">
        <v>759</v>
      </c>
      <c r="AE11" s="2" t="s">
        <v>53</v>
      </c>
      <c r="AF11" s="2" t="s">
        <v>776</v>
      </c>
      <c r="AG11" s="2">
        <v>2023</v>
      </c>
      <c r="AH11" s="2">
        <v>8</v>
      </c>
      <c r="AI11" s="2">
        <v>47</v>
      </c>
      <c r="AJ11" s="2">
        <v>44375</v>
      </c>
      <c r="AK11" s="2">
        <v>44394</v>
      </c>
      <c r="AL11" s="2" t="s">
        <v>597</v>
      </c>
      <c r="AM11" s="2" t="s">
        <v>54</v>
      </c>
      <c r="AN11" s="2" t="str">
        <f>HYPERLINK("http://dx.doi.org/10.1021/acsomega.3c02002","http://dx.doi.org/10.1021/acsomega.3c02002")</f>
        <v>http://dx.doi.org/10.1021/acsomega.3c02002</v>
      </c>
      <c r="AO11" s="2" t="s">
        <v>614</v>
      </c>
      <c r="AP11" s="2" t="s">
        <v>777</v>
      </c>
      <c r="AQ11" s="2" t="str">
        <f>HYPERLINK("https%3A%2F%2Fwww.webofscience.com%2Fwos%2Fwoscc%2Ffull-record%2FWOS:001110617700001","View Full Record in Web of Science")</f>
        <v>View Full Record in Web of Science</v>
      </c>
      <c r="AR11" s="2"/>
      <c r="AS11" s="2"/>
      <c r="AT11" s="2"/>
    </row>
    <row r="12" spans="1:46" x14ac:dyDescent="0.25">
      <c r="A12" s="2" t="s">
        <v>595</v>
      </c>
      <c r="B12" s="2" t="s">
        <v>778</v>
      </c>
      <c r="C12" s="2" t="s">
        <v>779</v>
      </c>
      <c r="D12" s="2" t="s">
        <v>780</v>
      </c>
      <c r="E12" s="2" t="s">
        <v>781</v>
      </c>
      <c r="F12" s="2" t="s">
        <v>600</v>
      </c>
      <c r="G12" s="2" t="s">
        <v>601</v>
      </c>
      <c r="H12" s="2" t="s">
        <v>782</v>
      </c>
      <c r="I12" s="2" t="s">
        <v>783</v>
      </c>
      <c r="J12" s="2" t="s">
        <v>784</v>
      </c>
      <c r="K12" s="2" t="s">
        <v>785</v>
      </c>
      <c r="L12" s="2" t="s">
        <v>786</v>
      </c>
      <c r="M12" s="2" t="s">
        <v>787</v>
      </c>
      <c r="N12" s="2" t="s">
        <v>788</v>
      </c>
      <c r="O12" s="2" t="s">
        <v>789</v>
      </c>
      <c r="P12" s="2" t="s">
        <v>790</v>
      </c>
      <c r="Q12" s="2" t="s">
        <v>597</v>
      </c>
      <c r="R12" s="2" t="s">
        <v>597</v>
      </c>
      <c r="S12" s="2" t="s">
        <v>597</v>
      </c>
      <c r="T12" s="2">
        <v>52</v>
      </c>
      <c r="U12" s="2">
        <v>5</v>
      </c>
      <c r="V12" s="2">
        <v>5</v>
      </c>
      <c r="W12" s="2">
        <v>5</v>
      </c>
      <c r="X12" s="2">
        <v>19</v>
      </c>
      <c r="Y12" s="2" t="s">
        <v>719</v>
      </c>
      <c r="Z12" s="2" t="s">
        <v>791</v>
      </c>
      <c r="AA12" s="2" t="s">
        <v>792</v>
      </c>
      <c r="AB12" s="2" t="s">
        <v>793</v>
      </c>
      <c r="AC12" s="2" t="s">
        <v>794</v>
      </c>
      <c r="AD12" s="2" t="s">
        <v>795</v>
      </c>
      <c r="AE12" s="2" t="s">
        <v>796</v>
      </c>
      <c r="AF12" s="2" t="s">
        <v>726</v>
      </c>
      <c r="AG12" s="2">
        <v>2023</v>
      </c>
      <c r="AH12" s="2">
        <v>107</v>
      </c>
      <c r="AI12" s="2">
        <v>3</v>
      </c>
      <c r="AJ12" s="2">
        <v>659</v>
      </c>
      <c r="AK12" s="2">
        <v>670</v>
      </c>
      <c r="AL12" s="2" t="s">
        <v>597</v>
      </c>
      <c r="AM12" s="2" t="s">
        <v>797</v>
      </c>
      <c r="AN12" s="2" t="str">
        <f>HYPERLINK("http://dx.doi.org/10.1007/s10971-023-06155-1","http://dx.doi.org/10.1007/s10971-023-06155-1")</f>
        <v>http://dx.doi.org/10.1007/s10971-023-06155-1</v>
      </c>
      <c r="AO12" s="2" t="s">
        <v>614</v>
      </c>
      <c r="AP12" s="2" t="s">
        <v>798</v>
      </c>
      <c r="AQ12" s="2" t="str">
        <f>HYPERLINK("https%3A%2F%2Fwww.webofscience.com%2Fwos%2Fwoscc%2Ffull-record%2FWOS:001010428200001","View Full Record in Web of Science")</f>
        <v>View Full Record in Web of Science</v>
      </c>
      <c r="AR12" s="2"/>
      <c r="AS12" s="2"/>
      <c r="AT12" s="2"/>
    </row>
    <row r="13" spans="1:46" x14ac:dyDescent="0.25">
      <c r="A13" s="2" t="s">
        <v>595</v>
      </c>
      <c r="B13" s="2" t="s">
        <v>778</v>
      </c>
      <c r="C13" s="2" t="s">
        <v>779</v>
      </c>
      <c r="D13" s="2" t="s">
        <v>799</v>
      </c>
      <c r="E13" s="2" t="s">
        <v>800</v>
      </c>
      <c r="F13" s="2" t="s">
        <v>600</v>
      </c>
      <c r="G13" s="2" t="s">
        <v>601</v>
      </c>
      <c r="H13" s="2" t="s">
        <v>597</v>
      </c>
      <c r="I13" s="2" t="s">
        <v>801</v>
      </c>
      <c r="J13" s="2" t="s">
        <v>802</v>
      </c>
      <c r="K13" s="2" t="s">
        <v>803</v>
      </c>
      <c r="L13" s="2" t="s">
        <v>804</v>
      </c>
      <c r="M13" s="2" t="s">
        <v>805</v>
      </c>
      <c r="N13" s="2" t="s">
        <v>788</v>
      </c>
      <c r="O13" s="2" t="s">
        <v>789</v>
      </c>
      <c r="P13" s="2" t="s">
        <v>790</v>
      </c>
      <c r="Q13" s="2" t="s">
        <v>597</v>
      </c>
      <c r="R13" s="2" t="s">
        <v>597</v>
      </c>
      <c r="S13" s="2" t="s">
        <v>597</v>
      </c>
      <c r="T13" s="2">
        <v>56</v>
      </c>
      <c r="U13" s="2">
        <v>3</v>
      </c>
      <c r="V13" s="2">
        <v>3</v>
      </c>
      <c r="W13" s="2">
        <v>1</v>
      </c>
      <c r="X13" s="2">
        <v>6</v>
      </c>
      <c r="Y13" s="2" t="s">
        <v>719</v>
      </c>
      <c r="Z13" s="2" t="s">
        <v>720</v>
      </c>
      <c r="AA13" s="2" t="s">
        <v>721</v>
      </c>
      <c r="AB13" s="2" t="s">
        <v>806</v>
      </c>
      <c r="AC13" s="2" t="s">
        <v>807</v>
      </c>
      <c r="AD13" s="2" t="s">
        <v>808</v>
      </c>
      <c r="AE13" s="2" t="s">
        <v>809</v>
      </c>
      <c r="AF13" s="2" t="s">
        <v>810</v>
      </c>
      <c r="AG13" s="2">
        <v>2023</v>
      </c>
      <c r="AH13" s="2">
        <v>34</v>
      </c>
      <c r="AI13" s="2">
        <v>28</v>
      </c>
      <c r="AJ13" s="2" t="s">
        <v>597</v>
      </c>
      <c r="AK13" s="2" t="s">
        <v>597</v>
      </c>
      <c r="AL13" s="2">
        <v>1951</v>
      </c>
      <c r="AM13" s="2" t="s">
        <v>811</v>
      </c>
      <c r="AN13" s="2" t="str">
        <f>HYPERLINK("http://dx.doi.org/10.1007/s10854-023-11282-0","http://dx.doi.org/10.1007/s10854-023-11282-0")</f>
        <v>http://dx.doi.org/10.1007/s10854-023-11282-0</v>
      </c>
      <c r="AO13" s="2" t="s">
        <v>614</v>
      </c>
      <c r="AP13" s="2" t="s">
        <v>812</v>
      </c>
      <c r="AQ13" s="2" t="str">
        <f>HYPERLINK("https%3A%2F%2Fwww.webofscience.com%2Fwos%2Fwoscc%2Ffull-record%2FWOS:001084464300001","View Full Record in Web of Science")</f>
        <v>View Full Record in Web of Science</v>
      </c>
      <c r="AR13" s="2"/>
      <c r="AS13" s="2"/>
      <c r="AT13" s="2"/>
    </row>
    <row r="14" spans="1:46" x14ac:dyDescent="0.25">
      <c r="A14" s="2" t="s">
        <v>595</v>
      </c>
      <c r="B14" s="2" t="s">
        <v>778</v>
      </c>
      <c r="C14" s="2" t="s">
        <v>779</v>
      </c>
      <c r="D14" s="2" t="s">
        <v>813</v>
      </c>
      <c r="E14" s="2" t="s">
        <v>814</v>
      </c>
      <c r="F14" s="2" t="s">
        <v>600</v>
      </c>
      <c r="G14" s="2" t="s">
        <v>601</v>
      </c>
      <c r="H14" s="2" t="s">
        <v>815</v>
      </c>
      <c r="I14" s="2" t="s">
        <v>816</v>
      </c>
      <c r="J14" s="2" t="s">
        <v>817</v>
      </c>
      <c r="K14" s="2" t="s">
        <v>803</v>
      </c>
      <c r="L14" s="2" t="s">
        <v>804</v>
      </c>
      <c r="M14" s="2" t="s">
        <v>805</v>
      </c>
      <c r="N14" s="2" t="s">
        <v>788</v>
      </c>
      <c r="O14" s="2" t="s">
        <v>789</v>
      </c>
      <c r="P14" s="2" t="s">
        <v>790</v>
      </c>
      <c r="Q14" s="2" t="s">
        <v>597</v>
      </c>
      <c r="R14" s="2" t="s">
        <v>597</v>
      </c>
      <c r="S14" s="2" t="s">
        <v>597</v>
      </c>
      <c r="T14" s="2">
        <v>40</v>
      </c>
      <c r="U14" s="2">
        <v>3</v>
      </c>
      <c r="V14" s="2">
        <v>3</v>
      </c>
      <c r="W14" s="2">
        <v>4</v>
      </c>
      <c r="X14" s="2">
        <v>22</v>
      </c>
      <c r="Y14" s="2" t="s">
        <v>818</v>
      </c>
      <c r="Z14" s="2" t="s">
        <v>819</v>
      </c>
      <c r="AA14" s="2" t="s">
        <v>820</v>
      </c>
      <c r="AB14" s="2" t="s">
        <v>821</v>
      </c>
      <c r="AC14" s="2" t="s">
        <v>822</v>
      </c>
      <c r="AD14" s="2" t="s">
        <v>823</v>
      </c>
      <c r="AE14" s="2" t="s">
        <v>824</v>
      </c>
      <c r="AF14" s="2" t="s">
        <v>611</v>
      </c>
      <c r="AG14" s="2">
        <v>2023</v>
      </c>
      <c r="AH14" s="2">
        <v>97</v>
      </c>
      <c r="AI14" s="2">
        <v>14</v>
      </c>
      <c r="AJ14" s="2">
        <v>4253</v>
      </c>
      <c r="AK14" s="2">
        <v>4262</v>
      </c>
      <c r="AL14" s="2" t="s">
        <v>597</v>
      </c>
      <c r="AM14" s="2" t="s">
        <v>825</v>
      </c>
      <c r="AN14" s="2" t="str">
        <f>HYPERLINK("http://dx.doi.org/10.1007/s12648-023-02761-5","http://dx.doi.org/10.1007/s12648-023-02761-5")</f>
        <v>http://dx.doi.org/10.1007/s12648-023-02761-5</v>
      </c>
      <c r="AO14" s="2" t="s">
        <v>614</v>
      </c>
      <c r="AP14" s="2" t="s">
        <v>826</v>
      </c>
      <c r="AQ14" s="2" t="str">
        <f>HYPERLINK("https%3A%2F%2Fwww.webofscience.com%2Fwos%2Fwoscc%2Ffull-record%2FWOS:000992112400007","View Full Record in Web of Science")</f>
        <v>View Full Record in Web of Science</v>
      </c>
      <c r="AR14" s="2"/>
      <c r="AS14" s="2"/>
      <c r="AT14" s="2"/>
    </row>
    <row r="15" spans="1:46" x14ac:dyDescent="0.25">
      <c r="A15" s="2" t="s">
        <v>595</v>
      </c>
      <c r="B15" s="2" t="s">
        <v>827</v>
      </c>
      <c r="C15" s="2" t="s">
        <v>828</v>
      </c>
      <c r="D15" s="2" t="s">
        <v>829</v>
      </c>
      <c r="E15" s="2" t="s">
        <v>830</v>
      </c>
      <c r="F15" s="2" t="s">
        <v>600</v>
      </c>
      <c r="G15" s="2" t="s">
        <v>601</v>
      </c>
      <c r="H15" s="2" t="s">
        <v>831</v>
      </c>
      <c r="I15" s="2" t="s">
        <v>832</v>
      </c>
      <c r="J15" s="2" t="s">
        <v>833</v>
      </c>
      <c r="K15" s="2" t="s">
        <v>834</v>
      </c>
      <c r="L15" s="2" t="s">
        <v>835</v>
      </c>
      <c r="M15" s="2" t="s">
        <v>836</v>
      </c>
      <c r="N15" s="2" t="s">
        <v>837</v>
      </c>
      <c r="O15" s="2" t="s">
        <v>838</v>
      </c>
      <c r="P15" s="2" t="s">
        <v>839</v>
      </c>
      <c r="Q15" s="2" t="s">
        <v>597</v>
      </c>
      <c r="R15" s="2" t="s">
        <v>597</v>
      </c>
      <c r="S15" s="2" t="s">
        <v>597</v>
      </c>
      <c r="T15" s="2">
        <v>36</v>
      </c>
      <c r="U15" s="2">
        <v>1</v>
      </c>
      <c r="V15" s="2">
        <v>1</v>
      </c>
      <c r="W15" s="2">
        <v>3</v>
      </c>
      <c r="X15" s="2">
        <v>5</v>
      </c>
      <c r="Y15" s="2" t="s">
        <v>840</v>
      </c>
      <c r="Z15" s="2" t="s">
        <v>841</v>
      </c>
      <c r="AA15" s="2" t="s">
        <v>842</v>
      </c>
      <c r="AB15" s="2" t="s">
        <v>843</v>
      </c>
      <c r="AC15" s="2" t="s">
        <v>844</v>
      </c>
      <c r="AD15" s="2" t="s">
        <v>845</v>
      </c>
      <c r="AE15" s="2" t="s">
        <v>846</v>
      </c>
      <c r="AF15" s="2" t="s">
        <v>611</v>
      </c>
      <c r="AG15" s="2">
        <v>2023</v>
      </c>
      <c r="AH15" s="2">
        <v>52</v>
      </c>
      <c r="AI15" s="2">
        <v>4</v>
      </c>
      <c r="AJ15" s="2">
        <v>794</v>
      </c>
      <c r="AK15" s="2">
        <v>815</v>
      </c>
      <c r="AL15" s="2" t="s">
        <v>597</v>
      </c>
      <c r="AM15" s="2" t="s">
        <v>847</v>
      </c>
      <c r="AN15" s="2" t="str">
        <f>HYPERLINK("http://dx.doi.org/10.1007/s42952-023-00222-7","http://dx.doi.org/10.1007/s42952-023-00222-7")</f>
        <v>http://dx.doi.org/10.1007/s42952-023-00222-7</v>
      </c>
      <c r="AO15" s="2" t="s">
        <v>614</v>
      </c>
      <c r="AP15" s="2" t="s">
        <v>848</v>
      </c>
      <c r="AQ15" s="2" t="str">
        <f>HYPERLINK("https%3A%2F%2Fwww.webofscience.com%2Fwos%2Fwoscc%2Ffull-record%2FWOS:001043390100001","View Full Record in Web of Science")</f>
        <v>View Full Record in Web of Science</v>
      </c>
      <c r="AR15" s="2"/>
      <c r="AS15" s="2"/>
      <c r="AT15" s="2"/>
    </row>
    <row r="16" spans="1:46" x14ac:dyDescent="0.25">
      <c r="A16" s="2" t="s">
        <v>595</v>
      </c>
      <c r="B16" s="2" t="s">
        <v>849</v>
      </c>
      <c r="C16" s="2" t="s">
        <v>850</v>
      </c>
      <c r="D16" s="2" t="s">
        <v>23</v>
      </c>
      <c r="E16" s="2" t="s">
        <v>851</v>
      </c>
      <c r="F16" s="2" t="s">
        <v>600</v>
      </c>
      <c r="G16" s="2" t="s">
        <v>601</v>
      </c>
      <c r="H16" s="2" t="s">
        <v>852</v>
      </c>
      <c r="I16" s="2" t="s">
        <v>853</v>
      </c>
      <c r="J16" s="2" t="s">
        <v>854</v>
      </c>
      <c r="K16" s="2" t="s">
        <v>855</v>
      </c>
      <c r="L16" s="2" t="s">
        <v>597</v>
      </c>
      <c r="M16" s="2" t="s">
        <v>856</v>
      </c>
      <c r="N16" s="2" t="s">
        <v>857</v>
      </c>
      <c r="O16" s="2" t="s">
        <v>858</v>
      </c>
      <c r="P16" s="2" t="s">
        <v>597</v>
      </c>
      <c r="Q16" s="2" t="s">
        <v>597</v>
      </c>
      <c r="R16" s="2" t="s">
        <v>597</v>
      </c>
      <c r="S16" s="2" t="s">
        <v>597</v>
      </c>
      <c r="T16" s="2">
        <v>44</v>
      </c>
      <c r="U16" s="2">
        <v>0</v>
      </c>
      <c r="V16" s="2">
        <v>0</v>
      </c>
      <c r="W16" s="2">
        <v>0</v>
      </c>
      <c r="X16" s="2">
        <v>7</v>
      </c>
      <c r="Y16" s="2" t="s">
        <v>859</v>
      </c>
      <c r="Z16" s="2" t="s">
        <v>860</v>
      </c>
      <c r="AA16" s="2" t="s">
        <v>861</v>
      </c>
      <c r="AB16" s="2" t="s">
        <v>862</v>
      </c>
      <c r="AC16" s="2" t="s">
        <v>863</v>
      </c>
      <c r="AD16" s="2" t="s">
        <v>864</v>
      </c>
      <c r="AE16" s="2" t="s">
        <v>865</v>
      </c>
      <c r="AF16" s="2" t="s">
        <v>866</v>
      </c>
      <c r="AG16" s="2">
        <v>2023</v>
      </c>
      <c r="AH16" s="2">
        <v>86</v>
      </c>
      <c r="AI16" s="2">
        <v>6</v>
      </c>
      <c r="AJ16" s="2">
        <v>659</v>
      </c>
      <c r="AK16" s="2">
        <v>668</v>
      </c>
      <c r="AL16" s="2" t="s">
        <v>597</v>
      </c>
      <c r="AM16" s="2" t="s">
        <v>25</v>
      </c>
      <c r="AN16" s="2" t="str">
        <f>HYPERLINK("http://dx.doi.org/10.1002/jemt.24321","http://dx.doi.org/10.1002/jemt.24321")</f>
        <v>http://dx.doi.org/10.1002/jemt.24321</v>
      </c>
      <c r="AO16" s="2" t="s">
        <v>614</v>
      </c>
      <c r="AP16" s="2" t="s">
        <v>867</v>
      </c>
      <c r="AQ16" s="2" t="str">
        <f>HYPERLINK("https%3A%2F%2Fwww.webofscience.com%2Fwos%2Fwoscc%2Ffull-record%2FWOS:000964702200001","View Full Record in Web of Science")</f>
        <v>View Full Record in Web of Science</v>
      </c>
      <c r="AR16" s="2"/>
      <c r="AS16" s="2"/>
      <c r="AT16" s="2"/>
    </row>
    <row r="17" spans="1:46" x14ac:dyDescent="0.25">
      <c r="A17" s="2" t="s">
        <v>595</v>
      </c>
      <c r="B17" s="2" t="s">
        <v>868</v>
      </c>
      <c r="C17" s="2" t="s">
        <v>869</v>
      </c>
      <c r="D17" s="2" t="s">
        <v>870</v>
      </c>
      <c r="E17" s="2" t="s">
        <v>871</v>
      </c>
      <c r="F17" s="2" t="s">
        <v>600</v>
      </c>
      <c r="G17" s="2" t="s">
        <v>601</v>
      </c>
      <c r="H17" s="2" t="s">
        <v>872</v>
      </c>
      <c r="I17" s="2" t="s">
        <v>873</v>
      </c>
      <c r="J17" s="2" t="s">
        <v>874</v>
      </c>
      <c r="K17" s="2" t="s">
        <v>875</v>
      </c>
      <c r="L17" s="2" t="s">
        <v>876</v>
      </c>
      <c r="M17" s="2" t="s">
        <v>877</v>
      </c>
      <c r="N17" s="2" t="s">
        <v>878</v>
      </c>
      <c r="O17" s="2" t="s">
        <v>597</v>
      </c>
      <c r="P17" s="2" t="s">
        <v>879</v>
      </c>
      <c r="Q17" s="2" t="s">
        <v>880</v>
      </c>
      <c r="R17" s="2" t="s">
        <v>880</v>
      </c>
      <c r="S17" s="2" t="s">
        <v>881</v>
      </c>
      <c r="T17" s="2">
        <v>41</v>
      </c>
      <c r="U17" s="2">
        <v>0</v>
      </c>
      <c r="V17" s="2">
        <v>0</v>
      </c>
      <c r="W17" s="2">
        <v>1</v>
      </c>
      <c r="X17" s="2">
        <v>3</v>
      </c>
      <c r="Y17" s="2" t="s">
        <v>626</v>
      </c>
      <c r="Z17" s="2" t="s">
        <v>627</v>
      </c>
      <c r="AA17" s="2" t="s">
        <v>628</v>
      </c>
      <c r="AB17" s="2" t="s">
        <v>882</v>
      </c>
      <c r="AC17" s="2" t="s">
        <v>883</v>
      </c>
      <c r="AD17" s="2" t="s">
        <v>871</v>
      </c>
      <c r="AE17" s="2" t="s">
        <v>884</v>
      </c>
      <c r="AF17" s="2" t="s">
        <v>885</v>
      </c>
      <c r="AG17" s="2">
        <v>2023</v>
      </c>
      <c r="AH17" s="2">
        <v>616</v>
      </c>
      <c r="AI17" s="2">
        <v>1</v>
      </c>
      <c r="AJ17" s="2">
        <v>107</v>
      </c>
      <c r="AK17" s="2">
        <v>112</v>
      </c>
      <c r="AL17" s="2" t="s">
        <v>597</v>
      </c>
      <c r="AM17" s="2" t="s">
        <v>886</v>
      </c>
      <c r="AN17" s="2" t="str">
        <f>HYPERLINK("http://dx.doi.org/10.11646/phytotaxa.616.1.9","http://dx.doi.org/10.11646/phytotaxa.616.1.9")</f>
        <v>http://dx.doi.org/10.11646/phytotaxa.616.1.9</v>
      </c>
      <c r="AO17" s="2" t="s">
        <v>614</v>
      </c>
      <c r="AP17" s="2" t="s">
        <v>887</v>
      </c>
      <c r="AQ17" s="2" t="str">
        <f>HYPERLINK("https%3A%2F%2Fwww.webofscience.com%2Fwos%2Fwoscc%2Ffull-record%2FWOS:001089567300009","View Full Record in Web of Science")</f>
        <v>View Full Record in Web of Science</v>
      </c>
      <c r="AR17" s="2"/>
      <c r="AS17" s="2"/>
      <c r="AT17" s="2"/>
    </row>
    <row r="18" spans="1:46" x14ac:dyDescent="0.25">
      <c r="A18" s="2" t="s">
        <v>595</v>
      </c>
      <c r="B18" s="2" t="s">
        <v>888</v>
      </c>
      <c r="C18" s="2" t="s">
        <v>889</v>
      </c>
      <c r="D18" s="2" t="s">
        <v>346</v>
      </c>
      <c r="E18" s="2" t="s">
        <v>890</v>
      </c>
      <c r="F18" s="2" t="s">
        <v>600</v>
      </c>
      <c r="G18" s="2" t="s">
        <v>601</v>
      </c>
      <c r="H18" s="2" t="s">
        <v>891</v>
      </c>
      <c r="I18" s="2" t="s">
        <v>892</v>
      </c>
      <c r="J18" s="2" t="s">
        <v>893</v>
      </c>
      <c r="K18" s="2" t="s">
        <v>894</v>
      </c>
      <c r="L18" s="2" t="s">
        <v>895</v>
      </c>
      <c r="M18" s="2" t="s">
        <v>896</v>
      </c>
      <c r="N18" s="2" t="s">
        <v>897</v>
      </c>
      <c r="O18" s="2" t="s">
        <v>898</v>
      </c>
      <c r="P18" s="2" t="s">
        <v>899</v>
      </c>
      <c r="Q18" s="2" t="s">
        <v>597</v>
      </c>
      <c r="R18" s="2" t="s">
        <v>597</v>
      </c>
      <c r="S18" s="2" t="s">
        <v>597</v>
      </c>
      <c r="T18" s="2">
        <v>40</v>
      </c>
      <c r="U18" s="2">
        <v>0</v>
      </c>
      <c r="V18" s="2">
        <v>0</v>
      </c>
      <c r="W18" s="2">
        <v>0</v>
      </c>
      <c r="X18" s="2">
        <v>1</v>
      </c>
      <c r="Y18" s="2" t="s">
        <v>900</v>
      </c>
      <c r="Z18" s="2" t="s">
        <v>901</v>
      </c>
      <c r="AA18" s="2" t="s">
        <v>902</v>
      </c>
      <c r="AB18" s="2" t="s">
        <v>597</v>
      </c>
      <c r="AC18" s="2" t="s">
        <v>903</v>
      </c>
      <c r="AD18" s="2" t="s">
        <v>904</v>
      </c>
      <c r="AE18" s="2" t="s">
        <v>347</v>
      </c>
      <c r="AF18" s="2" t="s">
        <v>733</v>
      </c>
      <c r="AG18" s="2">
        <v>2023</v>
      </c>
      <c r="AH18" s="2">
        <v>25</v>
      </c>
      <c r="AI18" s="2">
        <v>11</v>
      </c>
      <c r="AJ18" s="2" t="s">
        <v>597</v>
      </c>
      <c r="AK18" s="2" t="s">
        <v>597</v>
      </c>
      <c r="AL18" s="2">
        <v>1534</v>
      </c>
      <c r="AM18" s="2" t="s">
        <v>348</v>
      </c>
      <c r="AN18" s="2" t="str">
        <f>HYPERLINK("http://dx.doi.org/10.3390/e25111534","http://dx.doi.org/10.3390/e25111534")</f>
        <v>http://dx.doi.org/10.3390/e25111534</v>
      </c>
      <c r="AO18" s="2" t="s">
        <v>614</v>
      </c>
      <c r="AP18" s="2" t="s">
        <v>905</v>
      </c>
      <c r="AQ18" s="2" t="str">
        <f>HYPERLINK("https%3A%2F%2Fwww.webofscience.com%2Fwos%2Fwoscc%2Ffull-record%2FWOS:001107827000001","View Full Record in Web of Science")</f>
        <v>View Full Record in Web of Science</v>
      </c>
      <c r="AR18" s="2"/>
      <c r="AS18" s="2"/>
      <c r="AT18" s="2"/>
    </row>
    <row r="19" spans="1:46" x14ac:dyDescent="0.25">
      <c r="A19" s="2" t="s">
        <v>595</v>
      </c>
      <c r="B19" s="2" t="s">
        <v>906</v>
      </c>
      <c r="C19" s="2" t="s">
        <v>907</v>
      </c>
      <c r="D19" s="2" t="s">
        <v>908</v>
      </c>
      <c r="E19" s="2" t="s">
        <v>909</v>
      </c>
      <c r="F19" s="2" t="s">
        <v>600</v>
      </c>
      <c r="G19" s="2" t="s">
        <v>645</v>
      </c>
      <c r="H19" s="2" t="s">
        <v>910</v>
      </c>
      <c r="I19" s="2" t="s">
        <v>911</v>
      </c>
      <c r="J19" s="2" t="s">
        <v>912</v>
      </c>
      <c r="K19" s="2" t="s">
        <v>913</v>
      </c>
      <c r="L19" s="2" t="s">
        <v>914</v>
      </c>
      <c r="M19" s="2" t="s">
        <v>915</v>
      </c>
      <c r="N19" s="2" t="s">
        <v>916</v>
      </c>
      <c r="O19" s="2" t="s">
        <v>597</v>
      </c>
      <c r="P19" s="2" t="s">
        <v>597</v>
      </c>
      <c r="Q19" s="2" t="s">
        <v>917</v>
      </c>
      <c r="R19" s="2" t="s">
        <v>917</v>
      </c>
      <c r="S19" s="2" t="s">
        <v>918</v>
      </c>
      <c r="T19" s="2">
        <v>19</v>
      </c>
      <c r="U19" s="2">
        <v>0</v>
      </c>
      <c r="V19" s="2">
        <v>0</v>
      </c>
      <c r="W19" s="2">
        <v>1</v>
      </c>
      <c r="X19" s="2">
        <v>3</v>
      </c>
      <c r="Y19" s="2" t="s">
        <v>654</v>
      </c>
      <c r="Z19" s="2" t="s">
        <v>655</v>
      </c>
      <c r="AA19" s="2" t="s">
        <v>656</v>
      </c>
      <c r="AB19" s="2" t="s">
        <v>919</v>
      </c>
      <c r="AC19" s="2" t="s">
        <v>920</v>
      </c>
      <c r="AD19" s="2" t="s">
        <v>921</v>
      </c>
      <c r="AE19" s="2" t="s">
        <v>922</v>
      </c>
      <c r="AF19" s="2" t="s">
        <v>923</v>
      </c>
      <c r="AG19" s="2">
        <v>2023</v>
      </c>
      <c r="AH19" s="2" t="s">
        <v>597</v>
      </c>
      <c r="AI19" s="2" t="s">
        <v>597</v>
      </c>
      <c r="AJ19" s="2" t="s">
        <v>597</v>
      </c>
      <c r="AK19" s="2" t="s">
        <v>597</v>
      </c>
      <c r="AL19" s="2" t="s">
        <v>597</v>
      </c>
      <c r="AM19" s="2" t="s">
        <v>924</v>
      </c>
      <c r="AN19" s="2" t="str">
        <f>HYPERLINK("http://dx.doi.org/10.1080/03610918.2023.2245180","http://dx.doi.org/10.1080/03610918.2023.2245180")</f>
        <v>http://dx.doi.org/10.1080/03610918.2023.2245180</v>
      </c>
      <c r="AO19" s="2" t="s">
        <v>614</v>
      </c>
      <c r="AP19" s="2" t="s">
        <v>925</v>
      </c>
      <c r="AQ19" s="2" t="str">
        <f>HYPERLINK("https%3A%2F%2Fwww.webofscience.com%2Fwos%2Fwoscc%2Ffull-record%2FWOS:001047665200001","View Full Record in Web of Science")</f>
        <v>View Full Record in Web of Science</v>
      </c>
      <c r="AR19" s="2"/>
      <c r="AS19" s="2"/>
      <c r="AT19" s="2"/>
    </row>
    <row r="20" spans="1:46" x14ac:dyDescent="0.25">
      <c r="A20" s="2" t="s">
        <v>595</v>
      </c>
      <c r="B20" s="2" t="s">
        <v>926</v>
      </c>
      <c r="C20" s="2" t="s">
        <v>927</v>
      </c>
      <c r="D20" s="2" t="s">
        <v>928</v>
      </c>
      <c r="E20" s="2" t="s">
        <v>929</v>
      </c>
      <c r="F20" s="2" t="s">
        <v>600</v>
      </c>
      <c r="G20" s="2" t="s">
        <v>601</v>
      </c>
      <c r="H20" s="2" t="s">
        <v>930</v>
      </c>
      <c r="I20" s="2" t="s">
        <v>931</v>
      </c>
      <c r="J20" s="2" t="s">
        <v>932</v>
      </c>
      <c r="K20" s="2" t="s">
        <v>933</v>
      </c>
      <c r="L20" s="2" t="s">
        <v>934</v>
      </c>
      <c r="M20" s="2" t="s">
        <v>935</v>
      </c>
      <c r="N20" s="2" t="s">
        <v>936</v>
      </c>
      <c r="O20" s="2" t="s">
        <v>937</v>
      </c>
      <c r="P20" s="2" t="s">
        <v>938</v>
      </c>
      <c r="Q20" s="2" t="s">
        <v>939</v>
      </c>
      <c r="R20" s="2" t="s">
        <v>940</v>
      </c>
      <c r="S20" s="2" t="s">
        <v>941</v>
      </c>
      <c r="T20" s="2">
        <v>45</v>
      </c>
      <c r="U20" s="2">
        <v>35</v>
      </c>
      <c r="V20" s="2">
        <v>35</v>
      </c>
      <c r="W20" s="2">
        <v>10</v>
      </c>
      <c r="X20" s="2">
        <v>24</v>
      </c>
      <c r="Y20" s="2" t="s">
        <v>942</v>
      </c>
      <c r="Z20" s="2" t="s">
        <v>943</v>
      </c>
      <c r="AA20" s="2" t="s">
        <v>944</v>
      </c>
      <c r="AB20" s="2" t="s">
        <v>945</v>
      </c>
      <c r="AC20" s="2" t="s">
        <v>946</v>
      </c>
      <c r="AD20" s="2" t="s">
        <v>947</v>
      </c>
      <c r="AE20" s="2" t="s">
        <v>948</v>
      </c>
      <c r="AF20" s="2" t="s">
        <v>949</v>
      </c>
      <c r="AG20" s="2">
        <v>2023</v>
      </c>
      <c r="AH20" s="2">
        <v>48</v>
      </c>
      <c r="AI20" s="2">
        <v>3</v>
      </c>
      <c r="AJ20" s="2">
        <v>313</v>
      </c>
      <c r="AK20" s="2">
        <v>330</v>
      </c>
      <c r="AL20" s="2" t="s">
        <v>597</v>
      </c>
      <c r="AM20" s="2" t="s">
        <v>443</v>
      </c>
      <c r="AN20" s="2" t="str">
        <f>HYPERLINK("http://dx.doi.org/10.1515/jnet-2022-0064","http://dx.doi.org/10.1515/jnet-2022-0064")</f>
        <v>http://dx.doi.org/10.1515/jnet-2022-0064</v>
      </c>
      <c r="AO20" s="2" t="s">
        <v>614</v>
      </c>
      <c r="AP20" s="2" t="s">
        <v>950</v>
      </c>
      <c r="AQ20" s="2" t="str">
        <f>HYPERLINK("https%3A%2F%2Fwww.webofscience.com%2Fwos%2Fwoscc%2Ffull-record%2FWOS:000922073600001","View Full Record in Web of Science")</f>
        <v>View Full Record in Web of Science</v>
      </c>
      <c r="AR20" s="2"/>
      <c r="AS20" s="2"/>
      <c r="AT20" s="2"/>
    </row>
    <row r="21" spans="1:46" x14ac:dyDescent="0.25">
      <c r="A21" s="2" t="s">
        <v>595</v>
      </c>
      <c r="B21" s="2" t="s">
        <v>951</v>
      </c>
      <c r="C21" s="2" t="s">
        <v>952</v>
      </c>
      <c r="D21" s="2" t="s">
        <v>38</v>
      </c>
      <c r="E21" s="2" t="s">
        <v>953</v>
      </c>
      <c r="F21" s="2" t="s">
        <v>600</v>
      </c>
      <c r="G21" s="2" t="s">
        <v>601</v>
      </c>
      <c r="H21" s="2" t="s">
        <v>954</v>
      </c>
      <c r="I21" s="2" t="s">
        <v>955</v>
      </c>
      <c r="J21" s="2" t="s">
        <v>956</v>
      </c>
      <c r="K21" s="2" t="s">
        <v>957</v>
      </c>
      <c r="L21" s="2" t="s">
        <v>958</v>
      </c>
      <c r="M21" s="2" t="s">
        <v>959</v>
      </c>
      <c r="N21" s="2" t="s">
        <v>960</v>
      </c>
      <c r="O21" s="2" t="s">
        <v>961</v>
      </c>
      <c r="P21" s="2" t="s">
        <v>962</v>
      </c>
      <c r="Q21" s="2" t="s">
        <v>597</v>
      </c>
      <c r="R21" s="2" t="s">
        <v>597</v>
      </c>
      <c r="S21" s="2" t="s">
        <v>597</v>
      </c>
      <c r="T21" s="2">
        <v>45</v>
      </c>
      <c r="U21" s="2">
        <v>6</v>
      </c>
      <c r="V21" s="2">
        <v>6</v>
      </c>
      <c r="W21" s="2">
        <v>2</v>
      </c>
      <c r="X21" s="2">
        <v>4</v>
      </c>
      <c r="Y21" s="2" t="s">
        <v>719</v>
      </c>
      <c r="Z21" s="2" t="s">
        <v>791</v>
      </c>
      <c r="AA21" s="2" t="s">
        <v>792</v>
      </c>
      <c r="AB21" s="2" t="s">
        <v>963</v>
      </c>
      <c r="AC21" s="2" t="s">
        <v>964</v>
      </c>
      <c r="AD21" s="2" t="s">
        <v>965</v>
      </c>
      <c r="AE21" s="2" t="s">
        <v>966</v>
      </c>
      <c r="AF21" s="2" t="s">
        <v>967</v>
      </c>
      <c r="AG21" s="2">
        <v>2023</v>
      </c>
      <c r="AH21" s="2">
        <v>131</v>
      </c>
      <c r="AI21" s="2">
        <v>2</v>
      </c>
      <c r="AJ21" s="2">
        <v>1189</v>
      </c>
      <c r="AK21" s="2">
        <v>1205</v>
      </c>
      <c r="AL21" s="2" t="s">
        <v>597</v>
      </c>
      <c r="AM21" s="2" t="s">
        <v>40</v>
      </c>
      <c r="AN21" s="2" t="str">
        <f>HYPERLINK("http://dx.doi.org/10.1007/s11277-023-10476-3","http://dx.doi.org/10.1007/s11277-023-10476-3")</f>
        <v>http://dx.doi.org/10.1007/s11277-023-10476-3</v>
      </c>
      <c r="AO21" s="2" t="s">
        <v>614</v>
      </c>
      <c r="AP21" s="2" t="s">
        <v>968</v>
      </c>
      <c r="AQ21" s="2" t="str">
        <f>HYPERLINK("https%3A%2F%2Fwww.webofscience.com%2Fwos%2Fwoscc%2Ffull-record%2FWOS:000984379700002","View Full Record in Web of Science")</f>
        <v>View Full Record in Web of Science</v>
      </c>
      <c r="AR21" s="2"/>
      <c r="AS21" s="2"/>
      <c r="AT21" s="2"/>
    </row>
    <row r="22" spans="1:46" x14ac:dyDescent="0.25">
      <c r="A22" s="2" t="s">
        <v>595</v>
      </c>
      <c r="B22" s="2" t="s">
        <v>951</v>
      </c>
      <c r="C22" s="2" t="s">
        <v>952</v>
      </c>
      <c r="D22" s="2" t="s">
        <v>969</v>
      </c>
      <c r="E22" s="2" t="s">
        <v>970</v>
      </c>
      <c r="F22" s="2" t="s">
        <v>600</v>
      </c>
      <c r="G22" s="2" t="s">
        <v>601</v>
      </c>
      <c r="H22" s="2" t="s">
        <v>971</v>
      </c>
      <c r="I22" s="2" t="s">
        <v>972</v>
      </c>
      <c r="J22" s="2" t="s">
        <v>973</v>
      </c>
      <c r="K22" s="2" t="s">
        <v>957</v>
      </c>
      <c r="L22" s="2" t="s">
        <v>958</v>
      </c>
      <c r="M22" s="2" t="s">
        <v>959</v>
      </c>
      <c r="N22" s="2" t="s">
        <v>960</v>
      </c>
      <c r="O22" s="2" t="s">
        <v>974</v>
      </c>
      <c r="P22" s="2" t="s">
        <v>962</v>
      </c>
      <c r="Q22" s="2" t="s">
        <v>597</v>
      </c>
      <c r="R22" s="2" t="s">
        <v>597</v>
      </c>
      <c r="S22" s="2" t="s">
        <v>597</v>
      </c>
      <c r="T22" s="2">
        <v>48</v>
      </c>
      <c r="U22" s="2">
        <v>1</v>
      </c>
      <c r="V22" s="2">
        <v>1</v>
      </c>
      <c r="W22" s="2">
        <v>1</v>
      </c>
      <c r="X22" s="2">
        <v>10</v>
      </c>
      <c r="Y22" s="2" t="s">
        <v>719</v>
      </c>
      <c r="Z22" s="2" t="s">
        <v>720</v>
      </c>
      <c r="AA22" s="2" t="s">
        <v>721</v>
      </c>
      <c r="AB22" s="2" t="s">
        <v>975</v>
      </c>
      <c r="AC22" s="2" t="s">
        <v>976</v>
      </c>
      <c r="AD22" s="2" t="s">
        <v>977</v>
      </c>
      <c r="AE22" s="2" t="s">
        <v>978</v>
      </c>
      <c r="AF22" s="2" t="s">
        <v>967</v>
      </c>
      <c r="AG22" s="2">
        <v>2023</v>
      </c>
      <c r="AH22" s="2">
        <v>82</v>
      </c>
      <c r="AI22" s="2">
        <v>18</v>
      </c>
      <c r="AJ22" s="2">
        <v>27905</v>
      </c>
      <c r="AK22" s="2">
        <v>27925</v>
      </c>
      <c r="AL22" s="2" t="s">
        <v>597</v>
      </c>
      <c r="AM22" s="2" t="s">
        <v>496</v>
      </c>
      <c r="AN22" s="2" t="str">
        <f>HYPERLINK("http://dx.doi.org/10.1007/s11042-023-14567-y","http://dx.doi.org/10.1007/s11042-023-14567-y")</f>
        <v>http://dx.doi.org/10.1007/s11042-023-14567-y</v>
      </c>
      <c r="AO22" s="2" t="s">
        <v>614</v>
      </c>
      <c r="AP22" s="2" t="s">
        <v>979</v>
      </c>
      <c r="AQ22" s="2" t="str">
        <f>HYPERLINK("https%3A%2F%2Fwww.webofscience.com%2Fwos%2Fwoscc%2Ffull-record%2FWOS:000939106800009","View Full Record in Web of Science")</f>
        <v>View Full Record in Web of Science</v>
      </c>
      <c r="AR22" s="2"/>
      <c r="AS22" s="2"/>
      <c r="AT22" s="2"/>
    </row>
    <row r="23" spans="1:46" x14ac:dyDescent="0.25">
      <c r="A23" s="2" t="s">
        <v>595</v>
      </c>
      <c r="B23" s="2" t="s">
        <v>980</v>
      </c>
      <c r="C23" s="2" t="s">
        <v>981</v>
      </c>
      <c r="D23" s="2" t="s">
        <v>982</v>
      </c>
      <c r="E23" s="2" t="s">
        <v>983</v>
      </c>
      <c r="F23" s="2" t="s">
        <v>600</v>
      </c>
      <c r="G23" s="2" t="s">
        <v>601</v>
      </c>
      <c r="H23" s="2" t="s">
        <v>984</v>
      </c>
      <c r="I23" s="2" t="s">
        <v>985</v>
      </c>
      <c r="J23" s="2" t="s">
        <v>986</v>
      </c>
      <c r="K23" s="2" t="s">
        <v>987</v>
      </c>
      <c r="L23" s="2" t="s">
        <v>988</v>
      </c>
      <c r="M23" s="2" t="s">
        <v>989</v>
      </c>
      <c r="N23" s="2" t="s">
        <v>990</v>
      </c>
      <c r="O23" s="2" t="s">
        <v>991</v>
      </c>
      <c r="P23" s="2" t="s">
        <v>597</v>
      </c>
      <c r="Q23" s="2" t="s">
        <v>597</v>
      </c>
      <c r="R23" s="2" t="s">
        <v>597</v>
      </c>
      <c r="S23" s="2" t="s">
        <v>597</v>
      </c>
      <c r="T23" s="2">
        <v>37</v>
      </c>
      <c r="U23" s="2">
        <v>3</v>
      </c>
      <c r="V23" s="2">
        <v>3</v>
      </c>
      <c r="W23" s="2">
        <v>1</v>
      </c>
      <c r="X23" s="2">
        <v>6</v>
      </c>
      <c r="Y23" s="2" t="s">
        <v>992</v>
      </c>
      <c r="Z23" s="2" t="s">
        <v>993</v>
      </c>
      <c r="AA23" s="2" t="s">
        <v>994</v>
      </c>
      <c r="AB23" s="2" t="s">
        <v>995</v>
      </c>
      <c r="AC23" s="2" t="s">
        <v>996</v>
      </c>
      <c r="AD23" s="2" t="s">
        <v>997</v>
      </c>
      <c r="AE23" s="2" t="s">
        <v>998</v>
      </c>
      <c r="AF23" s="2" t="s">
        <v>685</v>
      </c>
      <c r="AG23" s="2">
        <v>2023</v>
      </c>
      <c r="AH23" s="2">
        <v>120</v>
      </c>
      <c r="AI23" s="2" t="s">
        <v>597</v>
      </c>
      <c r="AJ23" s="2" t="s">
        <v>597</v>
      </c>
      <c r="AK23" s="2" t="s">
        <v>597</v>
      </c>
      <c r="AL23" s="2">
        <v>105949</v>
      </c>
      <c r="AM23" s="2" t="s">
        <v>999</v>
      </c>
      <c r="AN23" s="2" t="str">
        <f>HYPERLINK("http://dx.doi.org/10.1016/j.engappai.2023.105949","http://dx.doi.org/10.1016/j.engappai.2023.105949")</f>
        <v>http://dx.doi.org/10.1016/j.engappai.2023.105949</v>
      </c>
      <c r="AO23" s="2" t="s">
        <v>614</v>
      </c>
      <c r="AP23" s="2" t="s">
        <v>1000</v>
      </c>
      <c r="AQ23" s="2" t="str">
        <f>HYPERLINK("https%3A%2F%2Fwww.webofscience.com%2Fwos%2Fwoscc%2Ffull-record%2FWOS:000934587800001","View Full Record in Web of Science")</f>
        <v>View Full Record in Web of Science</v>
      </c>
      <c r="AR23" s="2"/>
      <c r="AS23" s="2"/>
      <c r="AT23" s="2"/>
    </row>
    <row r="24" spans="1:46" x14ac:dyDescent="0.25">
      <c r="A24" s="2" t="s">
        <v>595</v>
      </c>
      <c r="B24" s="2" t="s">
        <v>1001</v>
      </c>
      <c r="C24" s="2" t="s">
        <v>1002</v>
      </c>
      <c r="D24" s="2" t="s">
        <v>220</v>
      </c>
      <c r="E24" s="2" t="s">
        <v>1003</v>
      </c>
      <c r="F24" s="2" t="s">
        <v>600</v>
      </c>
      <c r="G24" s="2" t="s">
        <v>601</v>
      </c>
      <c r="H24" s="2" t="s">
        <v>1004</v>
      </c>
      <c r="I24" s="2" t="s">
        <v>1005</v>
      </c>
      <c r="J24" s="2" t="s">
        <v>1006</v>
      </c>
      <c r="K24" s="2" t="s">
        <v>1007</v>
      </c>
      <c r="L24" s="2" t="s">
        <v>1008</v>
      </c>
      <c r="M24" s="2" t="s">
        <v>1009</v>
      </c>
      <c r="N24" s="2" t="s">
        <v>1010</v>
      </c>
      <c r="O24" s="2" t="s">
        <v>1011</v>
      </c>
      <c r="P24" s="2" t="s">
        <v>1012</v>
      </c>
      <c r="Q24" s="2" t="s">
        <v>1013</v>
      </c>
      <c r="R24" s="2" t="s">
        <v>1014</v>
      </c>
      <c r="S24" s="2" t="s">
        <v>1015</v>
      </c>
      <c r="T24" s="2">
        <v>28</v>
      </c>
      <c r="U24" s="2">
        <v>0</v>
      </c>
      <c r="V24" s="2">
        <v>0</v>
      </c>
      <c r="W24" s="2">
        <v>0</v>
      </c>
      <c r="X24" s="2">
        <v>0</v>
      </c>
      <c r="Y24" s="2" t="s">
        <v>1016</v>
      </c>
      <c r="Z24" s="2" t="s">
        <v>1017</v>
      </c>
      <c r="AA24" s="2" t="s">
        <v>1018</v>
      </c>
      <c r="AB24" s="2" t="s">
        <v>1019</v>
      </c>
      <c r="AC24" s="2" t="s">
        <v>1020</v>
      </c>
      <c r="AD24" s="2" t="s">
        <v>1021</v>
      </c>
      <c r="AE24" s="2" t="s">
        <v>1022</v>
      </c>
      <c r="AF24" s="2" t="s">
        <v>810</v>
      </c>
      <c r="AG24" s="2">
        <v>2024</v>
      </c>
      <c r="AH24" s="2">
        <v>44</v>
      </c>
      <c r="AI24" s="2">
        <v>5</v>
      </c>
      <c r="AJ24" s="2">
        <v>2371</v>
      </c>
      <c r="AK24" s="2">
        <v>2380</v>
      </c>
      <c r="AL24" s="2" t="s">
        <v>597</v>
      </c>
      <c r="AM24" s="2" t="s">
        <v>222</v>
      </c>
      <c r="AN24" s="2" t="str">
        <f>HYPERLINK("http://dx.doi.org/10.1007/s42690-024-01343-0","http://dx.doi.org/10.1007/s42690-024-01343-0")</f>
        <v>http://dx.doi.org/10.1007/s42690-024-01343-0</v>
      </c>
      <c r="AO24" s="2" t="s">
        <v>614</v>
      </c>
      <c r="AP24" s="2" t="s">
        <v>1023</v>
      </c>
      <c r="AQ24" s="2" t="str">
        <f>HYPERLINK("https%3A%2F%2Fwww.webofscience.com%2Fwos%2Fwoscc%2Ffull-record%2FWOS:001291558200001","View Full Record in Web of Science")</f>
        <v>View Full Record in Web of Science</v>
      </c>
      <c r="AR24" s="2"/>
      <c r="AS24" s="2"/>
      <c r="AT24" s="2"/>
    </row>
    <row r="25" spans="1:46" x14ac:dyDescent="0.25">
      <c r="A25" s="2" t="s">
        <v>595</v>
      </c>
      <c r="B25" s="2" t="s">
        <v>1024</v>
      </c>
      <c r="C25" s="2" t="s">
        <v>1025</v>
      </c>
      <c r="D25" s="2" t="s">
        <v>353</v>
      </c>
      <c r="E25" s="2" t="s">
        <v>909</v>
      </c>
      <c r="F25" s="2" t="s">
        <v>600</v>
      </c>
      <c r="G25" s="2" t="s">
        <v>645</v>
      </c>
      <c r="H25" s="2" t="s">
        <v>1026</v>
      </c>
      <c r="I25" s="2" t="s">
        <v>597</v>
      </c>
      <c r="J25" s="2" t="s">
        <v>1027</v>
      </c>
      <c r="K25" s="2" t="s">
        <v>1028</v>
      </c>
      <c r="L25" s="2" t="s">
        <v>597</v>
      </c>
      <c r="M25" s="2" t="s">
        <v>1029</v>
      </c>
      <c r="N25" s="2" t="s">
        <v>1030</v>
      </c>
      <c r="O25" s="2" t="s">
        <v>1031</v>
      </c>
      <c r="P25" s="2" t="s">
        <v>1032</v>
      </c>
      <c r="Q25" s="2" t="s">
        <v>597</v>
      </c>
      <c r="R25" s="2" t="s">
        <v>597</v>
      </c>
      <c r="S25" s="2" t="s">
        <v>597</v>
      </c>
      <c r="T25" s="2">
        <v>18</v>
      </c>
      <c r="U25" s="2">
        <v>0</v>
      </c>
      <c r="V25" s="2">
        <v>0</v>
      </c>
      <c r="W25" s="2">
        <v>0</v>
      </c>
      <c r="X25" s="2">
        <v>0</v>
      </c>
      <c r="Y25" s="2" t="s">
        <v>654</v>
      </c>
      <c r="Z25" s="2" t="s">
        <v>655</v>
      </c>
      <c r="AA25" s="2" t="s">
        <v>656</v>
      </c>
      <c r="AB25" s="2" t="s">
        <v>919</v>
      </c>
      <c r="AC25" s="2" t="s">
        <v>920</v>
      </c>
      <c r="AD25" s="2" t="s">
        <v>921</v>
      </c>
      <c r="AE25" s="2" t="s">
        <v>922</v>
      </c>
      <c r="AF25" s="2" t="s">
        <v>1033</v>
      </c>
      <c r="AG25" s="2">
        <v>2024</v>
      </c>
      <c r="AH25" s="2" t="s">
        <v>597</v>
      </c>
      <c r="AI25" s="2" t="s">
        <v>597</v>
      </c>
      <c r="AJ25" s="2" t="s">
        <v>597</v>
      </c>
      <c r="AK25" s="2" t="s">
        <v>597</v>
      </c>
      <c r="AL25" s="2" t="s">
        <v>597</v>
      </c>
      <c r="AM25" s="2" t="s">
        <v>354</v>
      </c>
      <c r="AN25" s="2" t="str">
        <f>HYPERLINK("http://dx.doi.org/10.1080/03610918.2024.2418449","http://dx.doi.org/10.1080/03610918.2024.2418449")</f>
        <v>http://dx.doi.org/10.1080/03610918.2024.2418449</v>
      </c>
      <c r="AO25" s="2" t="s">
        <v>614</v>
      </c>
      <c r="AP25" s="2" t="s">
        <v>1034</v>
      </c>
      <c r="AQ25" s="2" t="str">
        <f>HYPERLINK("https%3A%2F%2Fwww.webofscience.com%2Fwos%2Fwoscc%2Ffull-record%2FWOS:001346909600001","View Full Record in Web of Science")</f>
        <v>View Full Record in Web of Science</v>
      </c>
      <c r="AR25" s="2"/>
      <c r="AS25" s="2"/>
      <c r="AT25" s="2"/>
    </row>
    <row r="26" spans="1:46" x14ac:dyDescent="0.25">
      <c r="A26" s="2" t="s">
        <v>595</v>
      </c>
      <c r="B26" s="2" t="s">
        <v>1035</v>
      </c>
      <c r="C26" s="2" t="s">
        <v>1036</v>
      </c>
      <c r="D26" s="2" t="s">
        <v>541</v>
      </c>
      <c r="E26" s="2" t="s">
        <v>1037</v>
      </c>
      <c r="F26" s="2" t="s">
        <v>600</v>
      </c>
      <c r="G26" s="2" t="s">
        <v>601</v>
      </c>
      <c r="H26" s="2" t="s">
        <v>1038</v>
      </c>
      <c r="I26" s="2" t="s">
        <v>1039</v>
      </c>
      <c r="J26" s="2" t="s">
        <v>1040</v>
      </c>
      <c r="K26" s="2" t="s">
        <v>1041</v>
      </c>
      <c r="L26" s="2" t="s">
        <v>597</v>
      </c>
      <c r="M26" s="2" t="s">
        <v>1042</v>
      </c>
      <c r="N26" s="2" t="s">
        <v>1043</v>
      </c>
      <c r="O26" s="2" t="s">
        <v>597</v>
      </c>
      <c r="P26" s="2" t="s">
        <v>597</v>
      </c>
      <c r="Q26" s="2" t="s">
        <v>1044</v>
      </c>
      <c r="R26" s="2" t="s">
        <v>1045</v>
      </c>
      <c r="S26" s="2" t="s">
        <v>1046</v>
      </c>
      <c r="T26" s="2">
        <v>45</v>
      </c>
      <c r="U26" s="2">
        <v>2</v>
      </c>
      <c r="V26" s="2">
        <v>2</v>
      </c>
      <c r="W26" s="2">
        <v>0</v>
      </c>
      <c r="X26" s="2">
        <v>6</v>
      </c>
      <c r="Y26" s="2" t="s">
        <v>678</v>
      </c>
      <c r="Z26" s="2" t="s">
        <v>679</v>
      </c>
      <c r="AA26" s="2" t="s">
        <v>680</v>
      </c>
      <c r="AB26" s="2" t="s">
        <v>1047</v>
      </c>
      <c r="AC26" s="2" t="s">
        <v>1048</v>
      </c>
      <c r="AD26" s="2" t="s">
        <v>1049</v>
      </c>
      <c r="AE26" s="2" t="s">
        <v>1050</v>
      </c>
      <c r="AF26" s="2" t="s">
        <v>1051</v>
      </c>
      <c r="AG26" s="2">
        <v>2024</v>
      </c>
      <c r="AH26" s="2">
        <v>299</v>
      </c>
      <c r="AI26" s="2" t="s">
        <v>597</v>
      </c>
      <c r="AJ26" s="2" t="s">
        <v>597</v>
      </c>
      <c r="AK26" s="2" t="s">
        <v>597</v>
      </c>
      <c r="AL26" s="2">
        <v>116960</v>
      </c>
      <c r="AM26" s="2" t="s">
        <v>543</v>
      </c>
      <c r="AN26" s="2" t="str">
        <f>HYPERLINK("http://dx.doi.org/10.1016/j.mseb.2023.116960","http://dx.doi.org/10.1016/j.mseb.2023.116960")</f>
        <v>http://dx.doi.org/10.1016/j.mseb.2023.116960</v>
      </c>
      <c r="AO26" s="2" t="s">
        <v>614</v>
      </c>
      <c r="AP26" s="2" t="s">
        <v>1052</v>
      </c>
      <c r="AQ26" s="2" t="str">
        <f>HYPERLINK("https%3A%2F%2Fwww.webofscience.com%2Fwos%2Fwoscc%2Ffull-record%2FWOS:001104245200001","View Full Record in Web of Science")</f>
        <v>View Full Record in Web of Science</v>
      </c>
      <c r="AR26" s="2"/>
      <c r="AS26" s="2"/>
      <c r="AT26" s="2"/>
    </row>
    <row r="27" spans="1:46" x14ac:dyDescent="0.25">
      <c r="A27" s="2" t="s">
        <v>595</v>
      </c>
      <c r="B27" s="2" t="s">
        <v>1053</v>
      </c>
      <c r="C27" s="2" t="s">
        <v>1054</v>
      </c>
      <c r="D27" s="2" t="s">
        <v>141</v>
      </c>
      <c r="E27" s="2" t="s">
        <v>909</v>
      </c>
      <c r="F27" s="2" t="s">
        <v>600</v>
      </c>
      <c r="G27" s="2" t="s">
        <v>645</v>
      </c>
      <c r="H27" s="2" t="s">
        <v>1055</v>
      </c>
      <c r="I27" s="2" t="s">
        <v>1056</v>
      </c>
      <c r="J27" s="2" t="s">
        <v>1057</v>
      </c>
      <c r="K27" s="2" t="s">
        <v>1058</v>
      </c>
      <c r="L27" s="2" t="s">
        <v>1059</v>
      </c>
      <c r="M27" s="2" t="s">
        <v>1029</v>
      </c>
      <c r="N27" s="2" t="s">
        <v>1030</v>
      </c>
      <c r="O27" s="2" t="s">
        <v>1060</v>
      </c>
      <c r="P27" s="2" t="s">
        <v>1061</v>
      </c>
      <c r="Q27" s="2" t="s">
        <v>597</v>
      </c>
      <c r="R27" s="2" t="s">
        <v>597</v>
      </c>
      <c r="S27" s="2" t="s">
        <v>1062</v>
      </c>
      <c r="T27" s="2">
        <v>16</v>
      </c>
      <c r="U27" s="2">
        <v>0</v>
      </c>
      <c r="V27" s="2">
        <v>0</v>
      </c>
      <c r="W27" s="2">
        <v>1</v>
      </c>
      <c r="X27" s="2">
        <v>1</v>
      </c>
      <c r="Y27" s="2" t="s">
        <v>654</v>
      </c>
      <c r="Z27" s="2" t="s">
        <v>655</v>
      </c>
      <c r="AA27" s="2" t="s">
        <v>656</v>
      </c>
      <c r="AB27" s="2" t="s">
        <v>919</v>
      </c>
      <c r="AC27" s="2" t="s">
        <v>920</v>
      </c>
      <c r="AD27" s="2" t="s">
        <v>921</v>
      </c>
      <c r="AE27" s="2" t="s">
        <v>922</v>
      </c>
      <c r="AF27" s="2" t="s">
        <v>1063</v>
      </c>
      <c r="AG27" s="2">
        <v>2024</v>
      </c>
      <c r="AH27" s="2" t="s">
        <v>597</v>
      </c>
      <c r="AI27" s="2" t="s">
        <v>597</v>
      </c>
      <c r="AJ27" s="2" t="s">
        <v>597</v>
      </c>
      <c r="AK27" s="2" t="s">
        <v>597</v>
      </c>
      <c r="AL27" s="2" t="s">
        <v>597</v>
      </c>
      <c r="AM27" s="2" t="s">
        <v>143</v>
      </c>
      <c r="AN27" s="2" t="str">
        <f>HYPERLINK("http://dx.doi.org/10.1080/03610918.2024.2391866","http://dx.doi.org/10.1080/03610918.2024.2391866")</f>
        <v>http://dx.doi.org/10.1080/03610918.2024.2391866</v>
      </c>
      <c r="AO27" s="2" t="s">
        <v>614</v>
      </c>
      <c r="AP27" s="2" t="s">
        <v>1064</v>
      </c>
      <c r="AQ27" s="2" t="str">
        <f>HYPERLINK("https%3A%2F%2Fwww.webofscience.com%2Fwos%2Fwoscc%2Ffull-record%2FWOS:001296806600001","View Full Record in Web of Science")</f>
        <v>View Full Record in Web of Science</v>
      </c>
      <c r="AR27" s="2"/>
      <c r="AS27" s="2"/>
      <c r="AT27" s="2"/>
    </row>
    <row r="28" spans="1:46" x14ac:dyDescent="0.25">
      <c r="A28" s="2" t="s">
        <v>595</v>
      </c>
      <c r="B28" s="2" t="s">
        <v>1065</v>
      </c>
      <c r="C28" s="2" t="s">
        <v>1066</v>
      </c>
      <c r="D28" s="2" t="s">
        <v>194</v>
      </c>
      <c r="E28" s="2" t="s">
        <v>1067</v>
      </c>
      <c r="F28" s="2" t="s">
        <v>600</v>
      </c>
      <c r="G28" s="2" t="s">
        <v>645</v>
      </c>
      <c r="H28" s="2" t="s">
        <v>1068</v>
      </c>
      <c r="I28" s="2" t="s">
        <v>1069</v>
      </c>
      <c r="J28" s="2" t="s">
        <v>1070</v>
      </c>
      <c r="K28" s="2" t="s">
        <v>1071</v>
      </c>
      <c r="L28" s="2" t="s">
        <v>1059</v>
      </c>
      <c r="M28" s="2" t="s">
        <v>1072</v>
      </c>
      <c r="N28" s="2" t="s">
        <v>1073</v>
      </c>
      <c r="O28" s="2" t="s">
        <v>1031</v>
      </c>
      <c r="P28" s="2" t="s">
        <v>597</v>
      </c>
      <c r="Q28" s="2" t="s">
        <v>597</v>
      </c>
      <c r="R28" s="2" t="s">
        <v>597</v>
      </c>
      <c r="S28" s="2" t="s">
        <v>597</v>
      </c>
      <c r="T28" s="2">
        <v>41</v>
      </c>
      <c r="U28" s="2">
        <v>0</v>
      </c>
      <c r="V28" s="2">
        <v>0</v>
      </c>
      <c r="W28" s="2">
        <v>1</v>
      </c>
      <c r="X28" s="2">
        <v>1</v>
      </c>
      <c r="Y28" s="2" t="s">
        <v>1074</v>
      </c>
      <c r="Z28" s="2" t="s">
        <v>1075</v>
      </c>
      <c r="AA28" s="2" t="s">
        <v>1076</v>
      </c>
      <c r="AB28" s="2" t="s">
        <v>1077</v>
      </c>
      <c r="AC28" s="2" t="s">
        <v>1078</v>
      </c>
      <c r="AD28" s="2" t="s">
        <v>1079</v>
      </c>
      <c r="AE28" s="2" t="s">
        <v>1080</v>
      </c>
      <c r="AF28" s="2" t="s">
        <v>1081</v>
      </c>
      <c r="AG28" s="2">
        <v>2024</v>
      </c>
      <c r="AH28" s="2" t="s">
        <v>597</v>
      </c>
      <c r="AI28" s="2" t="s">
        <v>597</v>
      </c>
      <c r="AJ28" s="2" t="s">
        <v>597</v>
      </c>
      <c r="AK28" s="2" t="s">
        <v>597</v>
      </c>
      <c r="AL28" s="2" t="s">
        <v>597</v>
      </c>
      <c r="AM28" s="2" t="s">
        <v>196</v>
      </c>
      <c r="AN28" s="2" t="str">
        <f>HYPERLINK("http://dx.doi.org/10.1080/02664763.2024.2422403","http://dx.doi.org/10.1080/02664763.2024.2422403")</f>
        <v>http://dx.doi.org/10.1080/02664763.2024.2422403</v>
      </c>
      <c r="AO28" s="2" t="s">
        <v>614</v>
      </c>
      <c r="AP28" s="2" t="s">
        <v>1082</v>
      </c>
      <c r="AQ28" s="2" t="str">
        <f>HYPERLINK("https%3A%2F%2Fwww.webofscience.com%2Fwos%2Fwoscc%2Ffull-record%2FWOS:001349244700001","View Full Record in Web of Science")</f>
        <v>View Full Record in Web of Science</v>
      </c>
      <c r="AR28" s="2"/>
      <c r="AS28" s="2"/>
      <c r="AT28" s="2"/>
    </row>
    <row r="29" spans="1:46" x14ac:dyDescent="0.25">
      <c r="A29" s="2" t="s">
        <v>595</v>
      </c>
      <c r="B29" s="2" t="s">
        <v>1083</v>
      </c>
      <c r="C29" s="2" t="s">
        <v>1084</v>
      </c>
      <c r="D29" s="2" t="s">
        <v>274</v>
      </c>
      <c r="E29" s="2" t="s">
        <v>1003</v>
      </c>
      <c r="F29" s="2" t="s">
        <v>600</v>
      </c>
      <c r="G29" s="2" t="s">
        <v>601</v>
      </c>
      <c r="H29" s="2" t="s">
        <v>1085</v>
      </c>
      <c r="I29" s="2" t="s">
        <v>1086</v>
      </c>
      <c r="J29" s="2" t="s">
        <v>1087</v>
      </c>
      <c r="K29" s="2" t="s">
        <v>1088</v>
      </c>
      <c r="L29" s="2" t="s">
        <v>1059</v>
      </c>
      <c r="M29" s="2" t="s">
        <v>1089</v>
      </c>
      <c r="N29" s="2" t="s">
        <v>1090</v>
      </c>
      <c r="O29" s="2" t="s">
        <v>624</v>
      </c>
      <c r="P29" s="2" t="s">
        <v>597</v>
      </c>
      <c r="Q29" s="2" t="s">
        <v>1091</v>
      </c>
      <c r="R29" s="2" t="s">
        <v>1091</v>
      </c>
      <c r="S29" s="2" t="s">
        <v>1092</v>
      </c>
      <c r="T29" s="2">
        <v>41</v>
      </c>
      <c r="U29" s="2">
        <v>0</v>
      </c>
      <c r="V29" s="2">
        <v>0</v>
      </c>
      <c r="W29" s="2">
        <v>0</v>
      </c>
      <c r="X29" s="2">
        <v>0</v>
      </c>
      <c r="Y29" s="2" t="s">
        <v>1016</v>
      </c>
      <c r="Z29" s="2" t="s">
        <v>1017</v>
      </c>
      <c r="AA29" s="2" t="s">
        <v>1018</v>
      </c>
      <c r="AB29" s="2" t="s">
        <v>1019</v>
      </c>
      <c r="AC29" s="2" t="s">
        <v>1020</v>
      </c>
      <c r="AD29" s="2" t="s">
        <v>1021</v>
      </c>
      <c r="AE29" s="2" t="s">
        <v>1022</v>
      </c>
      <c r="AF29" s="2" t="s">
        <v>705</v>
      </c>
      <c r="AG29" s="2">
        <v>2024</v>
      </c>
      <c r="AH29" s="2">
        <v>44</v>
      </c>
      <c r="AI29" s="2">
        <v>4</v>
      </c>
      <c r="AJ29" s="2">
        <v>1737</v>
      </c>
      <c r="AK29" s="2">
        <v>1757</v>
      </c>
      <c r="AL29" s="2" t="s">
        <v>597</v>
      </c>
      <c r="AM29" s="2" t="s">
        <v>275</v>
      </c>
      <c r="AN29" s="2" t="str">
        <f>HYPERLINK("http://dx.doi.org/10.1007/s42690-024-01237-1","http://dx.doi.org/10.1007/s42690-024-01237-1")</f>
        <v>http://dx.doi.org/10.1007/s42690-024-01237-1</v>
      </c>
      <c r="AO29" s="2" t="s">
        <v>614</v>
      </c>
      <c r="AP29" s="2" t="s">
        <v>1093</v>
      </c>
      <c r="AQ29" s="2" t="str">
        <f>HYPERLINK("https%3A%2F%2Fwww.webofscience.com%2Fwos%2Fwoscc%2Ffull-record%2FWOS:001237776500001","View Full Record in Web of Science")</f>
        <v>View Full Record in Web of Science</v>
      </c>
      <c r="AR29" s="2"/>
      <c r="AS29" s="2"/>
      <c r="AT29" s="2"/>
    </row>
    <row r="30" spans="1:46" x14ac:dyDescent="0.25">
      <c r="A30" s="2" t="s">
        <v>595</v>
      </c>
      <c r="B30" s="2" t="s">
        <v>1094</v>
      </c>
      <c r="C30" s="2" t="s">
        <v>1095</v>
      </c>
      <c r="D30" s="2" t="s">
        <v>176</v>
      </c>
      <c r="E30" s="2" t="s">
        <v>644</v>
      </c>
      <c r="F30" s="2" t="s">
        <v>600</v>
      </c>
      <c r="G30" s="2" t="s">
        <v>601</v>
      </c>
      <c r="H30" s="2" t="s">
        <v>1096</v>
      </c>
      <c r="I30" s="2" t="s">
        <v>1097</v>
      </c>
      <c r="J30" s="2" t="s">
        <v>1098</v>
      </c>
      <c r="K30" s="2" t="s">
        <v>1099</v>
      </c>
      <c r="L30" s="2" t="s">
        <v>1100</v>
      </c>
      <c r="M30" s="2" t="s">
        <v>1101</v>
      </c>
      <c r="N30" s="2" t="s">
        <v>695</v>
      </c>
      <c r="O30" s="2" t="s">
        <v>1102</v>
      </c>
      <c r="P30" s="2" t="s">
        <v>1103</v>
      </c>
      <c r="Q30" s="2" t="s">
        <v>597</v>
      </c>
      <c r="R30" s="2" t="s">
        <v>597</v>
      </c>
      <c r="S30" s="2" t="s">
        <v>597</v>
      </c>
      <c r="T30" s="2">
        <v>55</v>
      </c>
      <c r="U30" s="2">
        <v>8</v>
      </c>
      <c r="V30" s="2">
        <v>8</v>
      </c>
      <c r="W30" s="2">
        <v>1</v>
      </c>
      <c r="X30" s="2">
        <v>1</v>
      </c>
      <c r="Y30" s="2" t="s">
        <v>654</v>
      </c>
      <c r="Z30" s="2" t="s">
        <v>655</v>
      </c>
      <c r="AA30" s="2" t="s">
        <v>656</v>
      </c>
      <c r="AB30" s="2" t="s">
        <v>657</v>
      </c>
      <c r="AC30" s="2" t="s">
        <v>658</v>
      </c>
      <c r="AD30" s="2" t="s">
        <v>659</v>
      </c>
      <c r="AE30" s="2" t="s">
        <v>660</v>
      </c>
      <c r="AF30" s="2" t="s">
        <v>1104</v>
      </c>
      <c r="AG30" s="2">
        <v>2024</v>
      </c>
      <c r="AH30" s="2">
        <v>85</v>
      </c>
      <c r="AI30" s="2">
        <v>11</v>
      </c>
      <c r="AJ30" s="2">
        <v>1866</v>
      </c>
      <c r="AK30" s="2">
        <v>1888</v>
      </c>
      <c r="AL30" s="2" t="s">
        <v>597</v>
      </c>
      <c r="AM30" s="2" t="s">
        <v>178</v>
      </c>
      <c r="AN30" s="2" t="str">
        <f>HYPERLINK("http://dx.doi.org/10.1080/10407782.2023.2212130","http://dx.doi.org/10.1080/10407782.2023.2212130")</f>
        <v>http://dx.doi.org/10.1080/10407782.2023.2212130</v>
      </c>
      <c r="AO30" s="2" t="s">
        <v>614</v>
      </c>
      <c r="AP30" s="2" t="s">
        <v>1105</v>
      </c>
      <c r="AQ30" s="2" t="str">
        <f>HYPERLINK("https%3A%2F%2Fwww.webofscience.com%2Fwos%2Fwoscc%2Ffull-record%2FWOS:000989379900001","View Full Record in Web of Science")</f>
        <v>View Full Record in Web of Science</v>
      </c>
      <c r="AR30" s="2"/>
      <c r="AS30" s="2"/>
      <c r="AT30" s="2"/>
    </row>
    <row r="31" spans="1:46" x14ac:dyDescent="0.25">
      <c r="A31" s="2" t="s">
        <v>595</v>
      </c>
      <c r="B31" s="2" t="s">
        <v>778</v>
      </c>
      <c r="C31" s="2" t="s">
        <v>779</v>
      </c>
      <c r="D31" s="2" t="s">
        <v>535</v>
      </c>
      <c r="E31" s="2" t="s">
        <v>737</v>
      </c>
      <c r="F31" s="2" t="s">
        <v>600</v>
      </c>
      <c r="G31" s="2" t="s">
        <v>601</v>
      </c>
      <c r="H31" s="2" t="s">
        <v>1106</v>
      </c>
      <c r="I31" s="2" t="s">
        <v>1107</v>
      </c>
      <c r="J31" s="2" t="s">
        <v>1108</v>
      </c>
      <c r="K31" s="2" t="s">
        <v>1109</v>
      </c>
      <c r="L31" s="2" t="s">
        <v>786</v>
      </c>
      <c r="M31" s="2" t="s">
        <v>1110</v>
      </c>
      <c r="N31" s="2" t="s">
        <v>788</v>
      </c>
      <c r="O31" s="2" t="s">
        <v>789</v>
      </c>
      <c r="P31" s="2" t="s">
        <v>790</v>
      </c>
      <c r="Q31" s="2" t="s">
        <v>597</v>
      </c>
      <c r="R31" s="2" t="s">
        <v>597</v>
      </c>
      <c r="S31" s="2" t="s">
        <v>597</v>
      </c>
      <c r="T31" s="2">
        <v>57</v>
      </c>
      <c r="U31" s="2">
        <v>0</v>
      </c>
      <c r="V31" s="2">
        <v>0</v>
      </c>
      <c r="W31" s="2">
        <v>2</v>
      </c>
      <c r="X31" s="2">
        <v>2</v>
      </c>
      <c r="Y31" s="2" t="s">
        <v>748</v>
      </c>
      <c r="Z31" s="2" t="s">
        <v>749</v>
      </c>
      <c r="AA31" s="2" t="s">
        <v>750</v>
      </c>
      <c r="AB31" s="2" t="s">
        <v>751</v>
      </c>
      <c r="AC31" s="2" t="s">
        <v>752</v>
      </c>
      <c r="AD31" s="2" t="s">
        <v>753</v>
      </c>
      <c r="AE31" s="2" t="s">
        <v>754</v>
      </c>
      <c r="AF31" s="2" t="s">
        <v>1111</v>
      </c>
      <c r="AG31" s="2">
        <v>2024</v>
      </c>
      <c r="AH31" s="2">
        <v>99</v>
      </c>
      <c r="AI31" s="2">
        <v>6</v>
      </c>
      <c r="AJ31" s="2" t="s">
        <v>597</v>
      </c>
      <c r="AK31" s="2" t="s">
        <v>597</v>
      </c>
      <c r="AL31" s="2">
        <v>65961</v>
      </c>
      <c r="AM31" s="2" t="s">
        <v>536</v>
      </c>
      <c r="AN31" s="2" t="str">
        <f>HYPERLINK("http://dx.doi.org/10.1088/1402-4896/ad4789","http://dx.doi.org/10.1088/1402-4896/ad4789")</f>
        <v>http://dx.doi.org/10.1088/1402-4896/ad4789</v>
      </c>
      <c r="AO31" s="2" t="s">
        <v>614</v>
      </c>
      <c r="AP31" s="2" t="s">
        <v>1112</v>
      </c>
      <c r="AQ31" s="2" t="str">
        <f>HYPERLINK("https%3A%2F%2Fwww.webofscience.com%2Fwos%2Fwoscc%2Ffull-record%2FWOS:001224697500001","View Full Record in Web of Science")</f>
        <v>View Full Record in Web of Science</v>
      </c>
      <c r="AR31" s="2"/>
      <c r="AS31" s="2"/>
      <c r="AT31" s="2"/>
    </row>
    <row r="32" spans="1:46" x14ac:dyDescent="0.25">
      <c r="A32" s="2" t="s">
        <v>595</v>
      </c>
      <c r="B32" s="2" t="s">
        <v>1113</v>
      </c>
      <c r="C32" s="2" t="s">
        <v>1114</v>
      </c>
      <c r="D32" s="2" t="s">
        <v>100</v>
      </c>
      <c r="E32" s="2" t="s">
        <v>737</v>
      </c>
      <c r="F32" s="2" t="s">
        <v>600</v>
      </c>
      <c r="G32" s="2" t="s">
        <v>601</v>
      </c>
      <c r="H32" s="2" t="s">
        <v>1115</v>
      </c>
      <c r="I32" s="2" t="s">
        <v>1116</v>
      </c>
      <c r="J32" s="2" t="s">
        <v>1117</v>
      </c>
      <c r="K32" s="2" t="s">
        <v>1118</v>
      </c>
      <c r="L32" s="2" t="s">
        <v>1059</v>
      </c>
      <c r="M32" s="2" t="s">
        <v>1119</v>
      </c>
      <c r="N32" s="2" t="s">
        <v>673</v>
      </c>
      <c r="O32" s="2" t="s">
        <v>597</v>
      </c>
      <c r="P32" s="2" t="s">
        <v>1120</v>
      </c>
      <c r="Q32" s="2" t="s">
        <v>597</v>
      </c>
      <c r="R32" s="2" t="s">
        <v>597</v>
      </c>
      <c r="S32" s="2" t="s">
        <v>597</v>
      </c>
      <c r="T32" s="2">
        <v>39</v>
      </c>
      <c r="U32" s="2">
        <v>0</v>
      </c>
      <c r="V32" s="2">
        <v>0</v>
      </c>
      <c r="W32" s="2">
        <v>5</v>
      </c>
      <c r="X32" s="2">
        <v>13</v>
      </c>
      <c r="Y32" s="2" t="s">
        <v>748</v>
      </c>
      <c r="Z32" s="2" t="s">
        <v>749</v>
      </c>
      <c r="AA32" s="2" t="s">
        <v>750</v>
      </c>
      <c r="AB32" s="2" t="s">
        <v>751</v>
      </c>
      <c r="AC32" s="2" t="s">
        <v>752</v>
      </c>
      <c r="AD32" s="2" t="s">
        <v>753</v>
      </c>
      <c r="AE32" s="2" t="s">
        <v>754</v>
      </c>
      <c r="AF32" s="2" t="s">
        <v>1121</v>
      </c>
      <c r="AG32" s="2">
        <v>2024</v>
      </c>
      <c r="AH32" s="2">
        <v>99</v>
      </c>
      <c r="AI32" s="2">
        <v>2</v>
      </c>
      <c r="AJ32" s="2" t="s">
        <v>597</v>
      </c>
      <c r="AK32" s="2" t="s">
        <v>597</v>
      </c>
      <c r="AL32" s="2">
        <v>25004</v>
      </c>
      <c r="AM32" s="2" t="s">
        <v>102</v>
      </c>
      <c r="AN32" s="2" t="str">
        <f>HYPERLINK("http://dx.doi.org/10.1088/1402-4896/ad1802","http://dx.doi.org/10.1088/1402-4896/ad1802")</f>
        <v>http://dx.doi.org/10.1088/1402-4896/ad1802</v>
      </c>
      <c r="AO32" s="2" t="s">
        <v>614</v>
      </c>
      <c r="AP32" s="2" t="s">
        <v>1122</v>
      </c>
      <c r="AQ32" s="2" t="str">
        <f>HYPERLINK("https%3A%2F%2Fwww.webofscience.com%2Fwos%2Fwoscc%2Ffull-record%2FWOS:001137015600001","View Full Record in Web of Science")</f>
        <v>View Full Record in Web of Science</v>
      </c>
      <c r="AR32" s="2"/>
      <c r="AS32" s="2"/>
      <c r="AT32" s="2"/>
    </row>
    <row r="33" spans="1:46" x14ac:dyDescent="0.25">
      <c r="A33" s="2" t="s">
        <v>595</v>
      </c>
      <c r="B33" s="2" t="s">
        <v>1123</v>
      </c>
      <c r="C33" s="2" t="s">
        <v>1124</v>
      </c>
      <c r="D33" s="2" t="s">
        <v>379</v>
      </c>
      <c r="E33" s="2" t="s">
        <v>1125</v>
      </c>
      <c r="F33" s="2" t="s">
        <v>600</v>
      </c>
      <c r="G33" s="2" t="s">
        <v>601</v>
      </c>
      <c r="H33" s="2" t="s">
        <v>1126</v>
      </c>
      <c r="I33" s="2" t="s">
        <v>1127</v>
      </c>
      <c r="J33" s="2" t="s">
        <v>1128</v>
      </c>
      <c r="K33" s="2" t="s">
        <v>1129</v>
      </c>
      <c r="L33" s="2" t="s">
        <v>1059</v>
      </c>
      <c r="M33" s="2" t="s">
        <v>1130</v>
      </c>
      <c r="N33" s="2" t="s">
        <v>1131</v>
      </c>
      <c r="O33" s="2" t="s">
        <v>597</v>
      </c>
      <c r="P33" s="2" t="s">
        <v>597</v>
      </c>
      <c r="Q33" s="2" t="s">
        <v>1132</v>
      </c>
      <c r="R33" s="2" t="s">
        <v>1132</v>
      </c>
      <c r="S33" s="2" t="s">
        <v>1133</v>
      </c>
      <c r="T33" s="2">
        <v>38</v>
      </c>
      <c r="U33" s="2">
        <v>0</v>
      </c>
      <c r="V33" s="2">
        <v>0</v>
      </c>
      <c r="W33" s="2">
        <v>0</v>
      </c>
      <c r="X33" s="2">
        <v>0</v>
      </c>
      <c r="Y33" s="2" t="s">
        <v>1134</v>
      </c>
      <c r="Z33" s="2" t="s">
        <v>1135</v>
      </c>
      <c r="AA33" s="2" t="s">
        <v>1136</v>
      </c>
      <c r="AB33" s="2" t="s">
        <v>1137</v>
      </c>
      <c r="AC33" s="2" t="s">
        <v>1138</v>
      </c>
      <c r="AD33" s="2" t="s">
        <v>1139</v>
      </c>
      <c r="AE33" s="2" t="s">
        <v>1140</v>
      </c>
      <c r="AF33" s="2" t="s">
        <v>866</v>
      </c>
      <c r="AG33" s="2">
        <v>2024</v>
      </c>
      <c r="AH33" s="2">
        <v>27</v>
      </c>
      <c r="AI33" s="2">
        <v>2</v>
      </c>
      <c r="AJ33" s="2" t="s">
        <v>597</v>
      </c>
      <c r="AK33" s="2" t="s">
        <v>597</v>
      </c>
      <c r="AL33" s="2">
        <v>102266</v>
      </c>
      <c r="AM33" s="2" t="s">
        <v>381</v>
      </c>
      <c r="AN33" s="2" t="str">
        <f>HYPERLINK("http://dx.doi.org/10.1016/j.aspen.2024.102266","http://dx.doi.org/10.1016/j.aspen.2024.102266")</f>
        <v>http://dx.doi.org/10.1016/j.aspen.2024.102266</v>
      </c>
      <c r="AO33" s="2" t="s">
        <v>614</v>
      </c>
      <c r="AP33" s="2" t="s">
        <v>1141</v>
      </c>
      <c r="AQ33" s="2" t="str">
        <f>HYPERLINK("https%3A%2F%2Fwww.webofscience.com%2Fwos%2Fwoscc%2Ffull-record%2FWOS:001246601300001","View Full Record in Web of Science")</f>
        <v>View Full Record in Web of Science</v>
      </c>
      <c r="AR33" s="2"/>
      <c r="AS33" s="2"/>
      <c r="AT33" s="2"/>
    </row>
    <row r="34" spans="1:46" x14ac:dyDescent="0.25">
      <c r="A34" s="2" t="s">
        <v>595</v>
      </c>
      <c r="B34" s="2" t="s">
        <v>1142</v>
      </c>
      <c r="C34" s="2" t="s">
        <v>1143</v>
      </c>
      <c r="D34" s="2" t="s">
        <v>286</v>
      </c>
      <c r="E34" s="2" t="s">
        <v>1144</v>
      </c>
      <c r="F34" s="2" t="s">
        <v>600</v>
      </c>
      <c r="G34" s="2" t="s">
        <v>645</v>
      </c>
      <c r="H34" s="2" t="s">
        <v>1145</v>
      </c>
      <c r="I34" s="2" t="s">
        <v>1146</v>
      </c>
      <c r="J34" s="2" t="s">
        <v>1147</v>
      </c>
      <c r="K34" s="2" t="s">
        <v>1148</v>
      </c>
      <c r="L34" s="2" t="s">
        <v>1149</v>
      </c>
      <c r="M34" s="2" t="s">
        <v>1150</v>
      </c>
      <c r="N34" s="2" t="s">
        <v>651</v>
      </c>
      <c r="O34" s="2" t="s">
        <v>1151</v>
      </c>
      <c r="P34" s="2" t="s">
        <v>1152</v>
      </c>
      <c r="Q34" s="2" t="s">
        <v>597</v>
      </c>
      <c r="R34" s="2" t="s">
        <v>597</v>
      </c>
      <c r="S34" s="2" t="s">
        <v>597</v>
      </c>
      <c r="T34" s="2">
        <v>58</v>
      </c>
      <c r="U34" s="2">
        <v>0</v>
      </c>
      <c r="V34" s="2">
        <v>0</v>
      </c>
      <c r="W34" s="2">
        <v>0</v>
      </c>
      <c r="X34" s="2">
        <v>0</v>
      </c>
      <c r="Y34" s="2" t="s">
        <v>654</v>
      </c>
      <c r="Z34" s="2" t="s">
        <v>655</v>
      </c>
      <c r="AA34" s="2" t="s">
        <v>656</v>
      </c>
      <c r="AB34" s="2" t="s">
        <v>1153</v>
      </c>
      <c r="AC34" s="2" t="s">
        <v>1154</v>
      </c>
      <c r="AD34" s="2" t="s">
        <v>1155</v>
      </c>
      <c r="AE34" s="2" t="s">
        <v>1156</v>
      </c>
      <c r="AF34" s="2" t="s">
        <v>1157</v>
      </c>
      <c r="AG34" s="2">
        <v>2024</v>
      </c>
      <c r="AH34" s="2" t="s">
        <v>597</v>
      </c>
      <c r="AI34" s="2" t="s">
        <v>597</v>
      </c>
      <c r="AJ34" s="2" t="s">
        <v>597</v>
      </c>
      <c r="AK34" s="2" t="s">
        <v>597</v>
      </c>
      <c r="AL34" s="2" t="s">
        <v>597</v>
      </c>
      <c r="AM34" s="2" t="s">
        <v>287</v>
      </c>
      <c r="AN34" s="2" t="str">
        <f>HYPERLINK("http://dx.doi.org/10.1080/10407790.2024.2346932","http://dx.doi.org/10.1080/10407790.2024.2346932")</f>
        <v>http://dx.doi.org/10.1080/10407790.2024.2346932</v>
      </c>
      <c r="AO34" s="2" t="s">
        <v>614</v>
      </c>
      <c r="AP34" s="2" t="s">
        <v>1158</v>
      </c>
      <c r="AQ34" s="2" t="str">
        <f>HYPERLINK("https%3A%2F%2Fwww.webofscience.com%2Fwos%2Fwoscc%2Ffull-record%2FWOS:001214727900001","View Full Record in Web of Science")</f>
        <v>View Full Record in Web of Science</v>
      </c>
      <c r="AR34" s="2"/>
      <c r="AS34" s="2"/>
      <c r="AT34" s="2"/>
    </row>
    <row r="35" spans="1:46" x14ac:dyDescent="0.25">
      <c r="A35" s="2" t="s">
        <v>595</v>
      </c>
      <c r="B35" s="2" t="s">
        <v>1159</v>
      </c>
      <c r="C35" s="2" t="s">
        <v>1160</v>
      </c>
      <c r="D35" s="2" t="s">
        <v>267</v>
      </c>
      <c r="E35" s="2" t="s">
        <v>1161</v>
      </c>
      <c r="F35" s="2" t="s">
        <v>600</v>
      </c>
      <c r="G35" s="2" t="s">
        <v>601</v>
      </c>
      <c r="H35" s="2" t="s">
        <v>1162</v>
      </c>
      <c r="I35" s="2" t="s">
        <v>1163</v>
      </c>
      <c r="J35" s="2" t="s">
        <v>1164</v>
      </c>
      <c r="K35" s="2" t="s">
        <v>1165</v>
      </c>
      <c r="L35" s="2" t="s">
        <v>786</v>
      </c>
      <c r="M35" s="2" t="s">
        <v>1166</v>
      </c>
      <c r="N35" s="2" t="s">
        <v>1167</v>
      </c>
      <c r="O35" s="2" t="s">
        <v>898</v>
      </c>
      <c r="P35" s="2" t="s">
        <v>597</v>
      </c>
      <c r="Q35" s="2" t="s">
        <v>597</v>
      </c>
      <c r="R35" s="2" t="s">
        <v>597</v>
      </c>
      <c r="S35" s="2" t="s">
        <v>597</v>
      </c>
      <c r="T35" s="2">
        <v>17</v>
      </c>
      <c r="U35" s="2">
        <v>0</v>
      </c>
      <c r="V35" s="2">
        <v>0</v>
      </c>
      <c r="W35" s="2">
        <v>0</v>
      </c>
      <c r="X35" s="2">
        <v>2</v>
      </c>
      <c r="Y35" s="2" t="s">
        <v>654</v>
      </c>
      <c r="Z35" s="2" t="s">
        <v>655</v>
      </c>
      <c r="AA35" s="2" t="s">
        <v>656</v>
      </c>
      <c r="AB35" s="2" t="s">
        <v>1168</v>
      </c>
      <c r="AC35" s="2" t="s">
        <v>1169</v>
      </c>
      <c r="AD35" s="2" t="s">
        <v>1170</v>
      </c>
      <c r="AE35" s="2" t="s">
        <v>1171</v>
      </c>
      <c r="AF35" s="2" t="s">
        <v>1172</v>
      </c>
      <c r="AG35" s="2">
        <v>2024</v>
      </c>
      <c r="AH35" s="2">
        <v>53</v>
      </c>
      <c r="AI35" s="2">
        <v>18</v>
      </c>
      <c r="AJ35" s="2">
        <v>6380</v>
      </c>
      <c r="AK35" s="2">
        <v>6393</v>
      </c>
      <c r="AL35" s="2" t="s">
        <v>597</v>
      </c>
      <c r="AM35" s="2" t="s">
        <v>269</v>
      </c>
      <c r="AN35" s="2" t="str">
        <f>HYPERLINK("http://dx.doi.org/10.1080/03610926.2023.2244622","http://dx.doi.org/10.1080/03610926.2023.2244622")</f>
        <v>http://dx.doi.org/10.1080/03610926.2023.2244622</v>
      </c>
      <c r="AO35" s="2" t="s">
        <v>614</v>
      </c>
      <c r="AP35" s="2" t="s">
        <v>1173</v>
      </c>
      <c r="AQ35" s="2" t="str">
        <f>HYPERLINK("https%3A%2F%2Fwww.webofscience.com%2Fwos%2Fwoscc%2Ffull-record%2FWOS:001049884000001","View Full Record in Web of Science")</f>
        <v>View Full Record in Web of Science</v>
      </c>
      <c r="AR35" s="2"/>
      <c r="AS35" s="2"/>
      <c r="AT35" s="2"/>
    </row>
    <row r="36" spans="1:46" x14ac:dyDescent="0.25">
      <c r="A36" s="2" t="s">
        <v>595</v>
      </c>
      <c r="B36" s="2" t="s">
        <v>1174</v>
      </c>
      <c r="C36" s="2" t="s">
        <v>1175</v>
      </c>
      <c r="D36" s="2" t="s">
        <v>422</v>
      </c>
      <c r="E36" s="2" t="s">
        <v>1144</v>
      </c>
      <c r="F36" s="2" t="s">
        <v>600</v>
      </c>
      <c r="G36" s="2" t="s">
        <v>601</v>
      </c>
      <c r="H36" s="2" t="s">
        <v>1176</v>
      </c>
      <c r="I36" s="2" t="s">
        <v>1177</v>
      </c>
      <c r="J36" s="2" t="s">
        <v>1178</v>
      </c>
      <c r="K36" s="2" t="s">
        <v>1179</v>
      </c>
      <c r="L36" s="2" t="s">
        <v>1180</v>
      </c>
      <c r="M36" s="2" t="s">
        <v>694</v>
      </c>
      <c r="N36" s="2" t="s">
        <v>695</v>
      </c>
      <c r="O36" s="2" t="s">
        <v>1181</v>
      </c>
      <c r="P36" s="2" t="s">
        <v>1182</v>
      </c>
      <c r="Q36" s="2" t="s">
        <v>1183</v>
      </c>
      <c r="R36" s="2" t="s">
        <v>1183</v>
      </c>
      <c r="S36" s="2" t="s">
        <v>1183</v>
      </c>
      <c r="T36" s="2">
        <v>61</v>
      </c>
      <c r="U36" s="2">
        <v>12</v>
      </c>
      <c r="V36" s="2">
        <v>12</v>
      </c>
      <c r="W36" s="2">
        <v>0</v>
      </c>
      <c r="X36" s="2">
        <v>1</v>
      </c>
      <c r="Y36" s="2" t="s">
        <v>654</v>
      </c>
      <c r="Z36" s="2" t="s">
        <v>655</v>
      </c>
      <c r="AA36" s="2" t="s">
        <v>656</v>
      </c>
      <c r="AB36" s="2" t="s">
        <v>1153</v>
      </c>
      <c r="AC36" s="2" t="s">
        <v>1154</v>
      </c>
      <c r="AD36" s="2" t="s">
        <v>1155</v>
      </c>
      <c r="AE36" s="2" t="s">
        <v>1156</v>
      </c>
      <c r="AF36" s="2" t="s">
        <v>1184</v>
      </c>
      <c r="AG36" s="2">
        <v>2024</v>
      </c>
      <c r="AH36" s="2">
        <v>85</v>
      </c>
      <c r="AI36" s="2">
        <v>5</v>
      </c>
      <c r="AJ36" s="2">
        <v>604</v>
      </c>
      <c r="AK36" s="2">
        <v>621</v>
      </c>
      <c r="AL36" s="2" t="s">
        <v>597</v>
      </c>
      <c r="AM36" s="2" t="s">
        <v>423</v>
      </c>
      <c r="AN36" s="2" t="str">
        <f>HYPERLINK("http://dx.doi.org/10.1080/10407790.2023.2252598","http://dx.doi.org/10.1080/10407790.2023.2252598")</f>
        <v>http://dx.doi.org/10.1080/10407790.2023.2252598</v>
      </c>
      <c r="AO36" s="2" t="s">
        <v>614</v>
      </c>
      <c r="AP36" s="2" t="s">
        <v>1185</v>
      </c>
      <c r="AQ36" s="2" t="str">
        <f>HYPERLINK("https%3A%2F%2Fwww.webofscience.com%2Fwos%2Fwoscc%2Ffull-record%2FWOS:001059567200001","View Full Record in Web of Science")</f>
        <v>View Full Record in Web of Science</v>
      </c>
      <c r="AR36" s="2"/>
      <c r="AS36" s="2"/>
      <c r="AT36" s="2"/>
    </row>
    <row r="37" spans="1:46" x14ac:dyDescent="0.25">
      <c r="A37" s="2" t="s">
        <v>595</v>
      </c>
      <c r="B37" s="2" t="s">
        <v>778</v>
      </c>
      <c r="C37" s="2" t="s">
        <v>779</v>
      </c>
      <c r="D37" s="2" t="s">
        <v>1186</v>
      </c>
      <c r="E37" s="2" t="s">
        <v>781</v>
      </c>
      <c r="F37" s="2" t="s">
        <v>600</v>
      </c>
      <c r="G37" s="2" t="s">
        <v>645</v>
      </c>
      <c r="H37" s="2" t="s">
        <v>1187</v>
      </c>
      <c r="I37" s="2" t="s">
        <v>1188</v>
      </c>
      <c r="J37" s="2" t="s">
        <v>1189</v>
      </c>
      <c r="K37" s="2" t="s">
        <v>785</v>
      </c>
      <c r="L37" s="2" t="s">
        <v>786</v>
      </c>
      <c r="M37" s="2" t="s">
        <v>787</v>
      </c>
      <c r="N37" s="2" t="s">
        <v>788</v>
      </c>
      <c r="O37" s="2" t="s">
        <v>789</v>
      </c>
      <c r="P37" s="2" t="s">
        <v>597</v>
      </c>
      <c r="Q37" s="2" t="s">
        <v>597</v>
      </c>
      <c r="R37" s="2" t="s">
        <v>597</v>
      </c>
      <c r="S37" s="2" t="s">
        <v>597</v>
      </c>
      <c r="T37" s="2">
        <v>76</v>
      </c>
      <c r="U37" s="2">
        <v>0</v>
      </c>
      <c r="V37" s="2">
        <v>0</v>
      </c>
      <c r="W37" s="2">
        <v>10</v>
      </c>
      <c r="X37" s="2">
        <v>11</v>
      </c>
      <c r="Y37" s="2" t="s">
        <v>719</v>
      </c>
      <c r="Z37" s="2" t="s">
        <v>791</v>
      </c>
      <c r="AA37" s="2" t="s">
        <v>792</v>
      </c>
      <c r="AB37" s="2" t="s">
        <v>793</v>
      </c>
      <c r="AC37" s="2" t="s">
        <v>794</v>
      </c>
      <c r="AD37" s="2" t="s">
        <v>795</v>
      </c>
      <c r="AE37" s="2" t="s">
        <v>796</v>
      </c>
      <c r="AF37" s="2" t="s">
        <v>1190</v>
      </c>
      <c r="AG37" s="2">
        <v>2024</v>
      </c>
      <c r="AH37" s="2" t="s">
        <v>597</v>
      </c>
      <c r="AI37" s="2" t="s">
        <v>597</v>
      </c>
      <c r="AJ37" s="2" t="s">
        <v>597</v>
      </c>
      <c r="AK37" s="2" t="s">
        <v>597</v>
      </c>
      <c r="AL37" s="2" t="s">
        <v>597</v>
      </c>
      <c r="AM37" s="2" t="s">
        <v>1191</v>
      </c>
      <c r="AN37" s="2" t="str">
        <f>HYPERLINK("http://dx.doi.org/10.1007/s10971-024-06399-5","http://dx.doi.org/10.1007/s10971-024-06399-5")</f>
        <v>http://dx.doi.org/10.1007/s10971-024-06399-5</v>
      </c>
      <c r="AO37" s="2" t="s">
        <v>614</v>
      </c>
      <c r="AP37" s="2" t="s">
        <v>1192</v>
      </c>
      <c r="AQ37" s="2" t="str">
        <f>HYPERLINK("https%3A%2F%2Fwww.webofscience.com%2Fwos%2Fwoscc%2Ffull-record%2FWOS:001216155200003","View Full Record in Web of Science")</f>
        <v>View Full Record in Web of Science</v>
      </c>
      <c r="AR37" s="2"/>
      <c r="AS37" s="2"/>
      <c r="AT37" s="2"/>
    </row>
    <row r="38" spans="1:46" x14ac:dyDescent="0.25">
      <c r="A38" s="2" t="s">
        <v>595</v>
      </c>
      <c r="B38" s="2" t="s">
        <v>1193</v>
      </c>
      <c r="C38" s="2" t="s">
        <v>1194</v>
      </c>
      <c r="D38" s="2" t="s">
        <v>15</v>
      </c>
      <c r="E38" s="2" t="s">
        <v>1195</v>
      </c>
      <c r="F38" s="2" t="s">
        <v>600</v>
      </c>
      <c r="G38" s="2" t="s">
        <v>645</v>
      </c>
      <c r="H38" s="2" t="s">
        <v>1196</v>
      </c>
      <c r="I38" s="2" t="s">
        <v>1197</v>
      </c>
      <c r="J38" s="2" t="s">
        <v>1198</v>
      </c>
      <c r="K38" s="2" t="s">
        <v>1199</v>
      </c>
      <c r="L38" s="2" t="s">
        <v>597</v>
      </c>
      <c r="M38" s="2" t="s">
        <v>1200</v>
      </c>
      <c r="N38" s="2" t="s">
        <v>1201</v>
      </c>
      <c r="O38" s="2" t="s">
        <v>1202</v>
      </c>
      <c r="P38" s="2" t="s">
        <v>1203</v>
      </c>
      <c r="Q38" s="2" t="s">
        <v>1204</v>
      </c>
      <c r="R38" s="2" t="s">
        <v>1205</v>
      </c>
      <c r="S38" s="2" t="s">
        <v>1206</v>
      </c>
      <c r="T38" s="2">
        <v>39</v>
      </c>
      <c r="U38" s="2">
        <v>0</v>
      </c>
      <c r="V38" s="2">
        <v>0</v>
      </c>
      <c r="W38" s="2">
        <v>0</v>
      </c>
      <c r="X38" s="2">
        <v>0</v>
      </c>
      <c r="Y38" s="2" t="s">
        <v>840</v>
      </c>
      <c r="Z38" s="2" t="s">
        <v>841</v>
      </c>
      <c r="AA38" s="2" t="s">
        <v>842</v>
      </c>
      <c r="AB38" s="2" t="s">
        <v>1207</v>
      </c>
      <c r="AC38" s="2" t="s">
        <v>1208</v>
      </c>
      <c r="AD38" s="2" t="s">
        <v>1209</v>
      </c>
      <c r="AE38" s="2" t="s">
        <v>1210</v>
      </c>
      <c r="AF38" s="2" t="s">
        <v>1211</v>
      </c>
      <c r="AG38" s="2">
        <v>2024</v>
      </c>
      <c r="AH38" s="2" t="s">
        <v>597</v>
      </c>
      <c r="AI38" s="2" t="s">
        <v>597</v>
      </c>
      <c r="AJ38" s="2" t="s">
        <v>597</v>
      </c>
      <c r="AK38" s="2" t="s">
        <v>597</v>
      </c>
      <c r="AL38" s="2" t="s">
        <v>597</v>
      </c>
      <c r="AM38" s="2" t="s">
        <v>17</v>
      </c>
      <c r="AN38" s="2" t="str">
        <f>HYPERLINK("http://dx.doi.org/10.1007/s13369-024-09503-7","http://dx.doi.org/10.1007/s13369-024-09503-7")</f>
        <v>http://dx.doi.org/10.1007/s13369-024-09503-7</v>
      </c>
      <c r="AO38" s="2" t="s">
        <v>614</v>
      </c>
      <c r="AP38" s="2" t="s">
        <v>1212</v>
      </c>
      <c r="AQ38" s="2" t="str">
        <f>HYPERLINK("https%3A%2F%2Fwww.webofscience.com%2Fwos%2Fwoscc%2Ffull-record%2FWOS:001296500900005","View Full Record in Web of Science")</f>
        <v>View Full Record in Web of Science</v>
      </c>
      <c r="AR38" s="2"/>
      <c r="AS38" s="2"/>
      <c r="AT38" s="2"/>
    </row>
    <row r="39" spans="1:46" x14ac:dyDescent="0.25">
      <c r="A39" s="2" t="s">
        <v>595</v>
      </c>
      <c r="B39" s="2" t="s">
        <v>778</v>
      </c>
      <c r="C39" s="2" t="s">
        <v>779</v>
      </c>
      <c r="D39" s="2" t="s">
        <v>1213</v>
      </c>
      <c r="E39" s="2" t="s">
        <v>1214</v>
      </c>
      <c r="F39" s="2" t="s">
        <v>600</v>
      </c>
      <c r="G39" s="2" t="s">
        <v>601</v>
      </c>
      <c r="H39" s="2" t="s">
        <v>1215</v>
      </c>
      <c r="I39" s="2" t="s">
        <v>1216</v>
      </c>
      <c r="J39" s="2" t="s">
        <v>1217</v>
      </c>
      <c r="K39" s="2" t="s">
        <v>803</v>
      </c>
      <c r="L39" s="2" t="s">
        <v>804</v>
      </c>
      <c r="M39" s="2" t="s">
        <v>805</v>
      </c>
      <c r="N39" s="2" t="s">
        <v>788</v>
      </c>
      <c r="O39" s="2" t="s">
        <v>789</v>
      </c>
      <c r="P39" s="2" t="s">
        <v>790</v>
      </c>
      <c r="Q39" s="2" t="s">
        <v>597</v>
      </c>
      <c r="R39" s="2" t="s">
        <v>597</v>
      </c>
      <c r="S39" s="2" t="s">
        <v>597</v>
      </c>
      <c r="T39" s="2">
        <v>47</v>
      </c>
      <c r="U39" s="2">
        <v>0</v>
      </c>
      <c r="V39" s="2">
        <v>0</v>
      </c>
      <c r="W39" s="2">
        <v>2</v>
      </c>
      <c r="X39" s="2">
        <v>3</v>
      </c>
      <c r="Y39" s="2" t="s">
        <v>719</v>
      </c>
      <c r="Z39" s="2" t="s">
        <v>720</v>
      </c>
      <c r="AA39" s="2" t="s">
        <v>721</v>
      </c>
      <c r="AB39" s="2" t="s">
        <v>1218</v>
      </c>
      <c r="AC39" s="2" t="s">
        <v>1219</v>
      </c>
      <c r="AD39" s="2" t="s">
        <v>1220</v>
      </c>
      <c r="AE39" s="2" t="s">
        <v>1221</v>
      </c>
      <c r="AF39" s="2" t="s">
        <v>866</v>
      </c>
      <c r="AG39" s="2">
        <v>2024</v>
      </c>
      <c r="AH39" s="2">
        <v>52</v>
      </c>
      <c r="AI39" s="2">
        <v>2</v>
      </c>
      <c r="AJ39" s="2">
        <v>125</v>
      </c>
      <c r="AK39" s="2">
        <v>134</v>
      </c>
      <c r="AL39" s="2" t="s">
        <v>597</v>
      </c>
      <c r="AM39" s="2" t="s">
        <v>1222</v>
      </c>
      <c r="AN39" s="2" t="str">
        <f>HYPERLINK("http://dx.doi.org/10.1007/s10832-024-00350-4","http://dx.doi.org/10.1007/s10832-024-00350-4")</f>
        <v>http://dx.doi.org/10.1007/s10832-024-00350-4</v>
      </c>
      <c r="AO39" s="2" t="s">
        <v>614</v>
      </c>
      <c r="AP39" s="2" t="s">
        <v>1223</v>
      </c>
      <c r="AQ39" s="2" t="str">
        <f>HYPERLINK("https%3A%2F%2Fwww.webofscience.com%2Fwos%2Fwoscc%2Ffull-record%2FWOS:001205713800001","View Full Record in Web of Science")</f>
        <v>View Full Record in Web of Science</v>
      </c>
      <c r="AR39" s="2"/>
      <c r="AS39" s="2"/>
      <c r="AT39" s="2"/>
    </row>
    <row r="40" spans="1:46" x14ac:dyDescent="0.25">
      <c r="A40" s="2" t="s">
        <v>595</v>
      </c>
      <c r="B40" s="2" t="s">
        <v>1224</v>
      </c>
      <c r="C40" s="2" t="s">
        <v>1225</v>
      </c>
      <c r="D40" s="2" t="s">
        <v>73</v>
      </c>
      <c r="E40" s="2" t="s">
        <v>1144</v>
      </c>
      <c r="F40" s="2" t="s">
        <v>600</v>
      </c>
      <c r="G40" s="2" t="s">
        <v>601</v>
      </c>
      <c r="H40" s="2" t="s">
        <v>1226</v>
      </c>
      <c r="I40" s="2" t="s">
        <v>1227</v>
      </c>
      <c r="J40" s="2" t="s">
        <v>1228</v>
      </c>
      <c r="K40" s="2" t="s">
        <v>1229</v>
      </c>
      <c r="L40" s="2" t="s">
        <v>1100</v>
      </c>
      <c r="M40" s="2" t="s">
        <v>1230</v>
      </c>
      <c r="N40" s="2" t="s">
        <v>1231</v>
      </c>
      <c r="O40" s="2" t="s">
        <v>1232</v>
      </c>
      <c r="P40" s="2" t="s">
        <v>1233</v>
      </c>
      <c r="Q40" s="2" t="s">
        <v>597</v>
      </c>
      <c r="R40" s="2" t="s">
        <v>597</v>
      </c>
      <c r="S40" s="2" t="s">
        <v>597</v>
      </c>
      <c r="T40" s="2">
        <v>48</v>
      </c>
      <c r="U40" s="2">
        <v>5</v>
      </c>
      <c r="V40" s="2">
        <v>5</v>
      </c>
      <c r="W40" s="2">
        <v>0</v>
      </c>
      <c r="X40" s="2">
        <v>3</v>
      </c>
      <c r="Y40" s="2" t="s">
        <v>654</v>
      </c>
      <c r="Z40" s="2" t="s">
        <v>655</v>
      </c>
      <c r="AA40" s="2" t="s">
        <v>656</v>
      </c>
      <c r="AB40" s="2" t="s">
        <v>1153</v>
      </c>
      <c r="AC40" s="2" t="s">
        <v>1154</v>
      </c>
      <c r="AD40" s="2" t="s">
        <v>1155</v>
      </c>
      <c r="AE40" s="2" t="s">
        <v>1156</v>
      </c>
      <c r="AF40" s="2" t="s">
        <v>1234</v>
      </c>
      <c r="AG40" s="2">
        <v>2024</v>
      </c>
      <c r="AH40" s="2">
        <v>85</v>
      </c>
      <c r="AI40" s="2">
        <v>3</v>
      </c>
      <c r="AJ40" s="2">
        <v>325</v>
      </c>
      <c r="AK40" s="2">
        <v>343</v>
      </c>
      <c r="AL40" s="2" t="s">
        <v>597</v>
      </c>
      <c r="AM40" s="2" t="s">
        <v>75</v>
      </c>
      <c r="AN40" s="2" t="str">
        <f>HYPERLINK("http://dx.doi.org/10.1080/10407790.2023.2235077","http://dx.doi.org/10.1080/10407790.2023.2235077")</f>
        <v>http://dx.doi.org/10.1080/10407790.2023.2235077</v>
      </c>
      <c r="AO40" s="2" t="s">
        <v>614</v>
      </c>
      <c r="AP40" s="2" t="s">
        <v>1235</v>
      </c>
      <c r="AQ40" s="2" t="str">
        <f>HYPERLINK("https%3A%2F%2Fwww.webofscience.com%2Fwos%2Fwoscc%2Ffull-record%2FWOS:001033760700001","View Full Record in Web of Science")</f>
        <v>View Full Record in Web of Science</v>
      </c>
      <c r="AR40" s="2"/>
      <c r="AS40" s="2"/>
      <c r="AT40" s="2"/>
    </row>
    <row r="41" spans="1:46" x14ac:dyDescent="0.25">
      <c r="A41" s="2" t="s">
        <v>595</v>
      </c>
      <c r="B41" s="2" t="s">
        <v>1236</v>
      </c>
      <c r="C41" s="2" t="s">
        <v>1237</v>
      </c>
      <c r="D41" s="2" t="s">
        <v>107</v>
      </c>
      <c r="E41" s="2" t="s">
        <v>1238</v>
      </c>
      <c r="F41" s="2" t="s">
        <v>600</v>
      </c>
      <c r="G41" s="2" t="s">
        <v>601</v>
      </c>
      <c r="H41" s="2" t="s">
        <v>1239</v>
      </c>
      <c r="I41" s="2" t="s">
        <v>1240</v>
      </c>
      <c r="J41" s="2" t="s">
        <v>1241</v>
      </c>
      <c r="K41" s="2" t="s">
        <v>1242</v>
      </c>
      <c r="L41" s="2" t="s">
        <v>1243</v>
      </c>
      <c r="M41" s="2" t="s">
        <v>1244</v>
      </c>
      <c r="N41" s="2" t="s">
        <v>1201</v>
      </c>
      <c r="O41" s="2" t="s">
        <v>1202</v>
      </c>
      <c r="P41" s="2" t="s">
        <v>1203</v>
      </c>
      <c r="Q41" s="2" t="s">
        <v>1245</v>
      </c>
      <c r="R41" s="2" t="s">
        <v>1246</v>
      </c>
      <c r="S41" s="2" t="s">
        <v>1247</v>
      </c>
      <c r="T41" s="2">
        <v>36</v>
      </c>
      <c r="U41" s="2">
        <v>0</v>
      </c>
      <c r="V41" s="2">
        <v>0</v>
      </c>
      <c r="W41" s="2">
        <v>0</v>
      </c>
      <c r="X41" s="2">
        <v>0</v>
      </c>
      <c r="Y41" s="2" t="s">
        <v>1248</v>
      </c>
      <c r="Z41" s="2" t="s">
        <v>1249</v>
      </c>
      <c r="AA41" s="2" t="s">
        <v>1250</v>
      </c>
      <c r="AB41" s="2" t="s">
        <v>1251</v>
      </c>
      <c r="AC41" s="2" t="s">
        <v>1252</v>
      </c>
      <c r="AD41" s="2" t="s">
        <v>1253</v>
      </c>
      <c r="AE41" s="2" t="s">
        <v>1254</v>
      </c>
      <c r="AF41" s="2" t="s">
        <v>1255</v>
      </c>
      <c r="AG41" s="2">
        <v>2024</v>
      </c>
      <c r="AH41" s="2">
        <v>136</v>
      </c>
      <c r="AI41" s="2">
        <v>2</v>
      </c>
      <c r="AJ41" s="2" t="s">
        <v>597</v>
      </c>
      <c r="AK41" s="2" t="s">
        <v>597</v>
      </c>
      <c r="AL41" s="2">
        <v>27</v>
      </c>
      <c r="AM41" s="2" t="s">
        <v>109</v>
      </c>
      <c r="AN41" s="2" t="str">
        <f>HYPERLINK("http://dx.doi.org/10.1007/s12039-024-02260-y","http://dx.doi.org/10.1007/s12039-024-02260-y")</f>
        <v>http://dx.doi.org/10.1007/s12039-024-02260-y</v>
      </c>
      <c r="AO41" s="2" t="s">
        <v>614</v>
      </c>
      <c r="AP41" s="2" t="s">
        <v>1256</v>
      </c>
      <c r="AQ41" s="2" t="str">
        <f>HYPERLINK("https%3A%2F%2Fwww.webofscience.com%2Fwos%2Fwoscc%2Ffull-record%2FWOS:001201491100001","View Full Record in Web of Science")</f>
        <v>View Full Record in Web of Science</v>
      </c>
      <c r="AR41" s="2"/>
      <c r="AS41" s="2"/>
      <c r="AT41" s="2"/>
    </row>
    <row r="42" spans="1:46" x14ac:dyDescent="0.25">
      <c r="A42" s="2" t="s">
        <v>595</v>
      </c>
      <c r="B42" s="2" t="s">
        <v>1257</v>
      </c>
      <c r="C42" s="2" t="s">
        <v>1258</v>
      </c>
      <c r="D42" s="2" t="s">
        <v>234</v>
      </c>
      <c r="E42" s="2" t="s">
        <v>1259</v>
      </c>
      <c r="F42" s="2" t="s">
        <v>600</v>
      </c>
      <c r="G42" s="2" t="s">
        <v>601</v>
      </c>
      <c r="H42" s="2" t="s">
        <v>1260</v>
      </c>
      <c r="I42" s="2" t="s">
        <v>1261</v>
      </c>
      <c r="J42" s="2" t="s">
        <v>1262</v>
      </c>
      <c r="K42" s="2" t="s">
        <v>1263</v>
      </c>
      <c r="L42" s="2" t="s">
        <v>1264</v>
      </c>
      <c r="M42" s="2" t="s">
        <v>1265</v>
      </c>
      <c r="N42" s="2" t="s">
        <v>1266</v>
      </c>
      <c r="O42" s="2" t="s">
        <v>1267</v>
      </c>
      <c r="P42" s="2" t="s">
        <v>1268</v>
      </c>
      <c r="Q42" s="2" t="s">
        <v>1269</v>
      </c>
      <c r="R42" s="2" t="s">
        <v>1270</v>
      </c>
      <c r="S42" s="2" t="s">
        <v>1271</v>
      </c>
      <c r="T42" s="2">
        <v>24</v>
      </c>
      <c r="U42" s="2">
        <v>0</v>
      </c>
      <c r="V42" s="2">
        <v>0</v>
      </c>
      <c r="W42" s="2">
        <v>1</v>
      </c>
      <c r="X42" s="2">
        <v>2</v>
      </c>
      <c r="Y42" s="2" t="s">
        <v>1074</v>
      </c>
      <c r="Z42" s="2" t="s">
        <v>1075</v>
      </c>
      <c r="AA42" s="2" t="s">
        <v>1076</v>
      </c>
      <c r="AB42" s="2" t="s">
        <v>1272</v>
      </c>
      <c r="AC42" s="2" t="s">
        <v>1273</v>
      </c>
      <c r="AD42" s="2" t="s">
        <v>1274</v>
      </c>
      <c r="AE42" s="2" t="s">
        <v>1275</v>
      </c>
      <c r="AF42" s="2" t="s">
        <v>1276</v>
      </c>
      <c r="AG42" s="2">
        <v>2024</v>
      </c>
      <c r="AH42" s="2">
        <v>94</v>
      </c>
      <c r="AI42" s="2">
        <v>9</v>
      </c>
      <c r="AJ42" s="2">
        <v>1857</v>
      </c>
      <c r="AK42" s="2">
        <v>1873</v>
      </c>
      <c r="AL42" s="2" t="s">
        <v>597</v>
      </c>
      <c r="AM42" s="2" t="s">
        <v>236</v>
      </c>
      <c r="AN42" s="2" t="str">
        <f>HYPERLINK("http://dx.doi.org/10.1080/00949655.2024.2306472","http://dx.doi.org/10.1080/00949655.2024.2306472")</f>
        <v>http://dx.doi.org/10.1080/00949655.2024.2306472</v>
      </c>
      <c r="AO42" s="2" t="s">
        <v>614</v>
      </c>
      <c r="AP42" s="2" t="s">
        <v>1277</v>
      </c>
      <c r="AQ42" s="2" t="str">
        <f>HYPERLINK("https%3A%2F%2Fwww.webofscience.com%2Fwos%2Fwoscc%2Ffull-record%2FWOS:001147374300001","View Full Record in Web of Science")</f>
        <v>View Full Record in Web of Science</v>
      </c>
      <c r="AR42" s="2"/>
      <c r="AS42" s="2"/>
      <c r="AT42" s="2"/>
    </row>
    <row r="43" spans="1:46" x14ac:dyDescent="0.25">
      <c r="A43" s="2" t="s">
        <v>595</v>
      </c>
      <c r="B43" s="2" t="s">
        <v>1278</v>
      </c>
      <c r="C43" s="2" t="s">
        <v>1279</v>
      </c>
      <c r="D43" s="2" t="s">
        <v>326</v>
      </c>
      <c r="E43" s="2" t="s">
        <v>1280</v>
      </c>
      <c r="F43" s="2" t="s">
        <v>600</v>
      </c>
      <c r="G43" s="2" t="s">
        <v>601</v>
      </c>
      <c r="H43" s="2" t="s">
        <v>1281</v>
      </c>
      <c r="I43" s="2" t="s">
        <v>1282</v>
      </c>
      <c r="J43" s="2" t="s">
        <v>1283</v>
      </c>
      <c r="K43" s="2" t="s">
        <v>1284</v>
      </c>
      <c r="L43" s="2" t="s">
        <v>1285</v>
      </c>
      <c r="M43" s="2" t="s">
        <v>1286</v>
      </c>
      <c r="N43" s="2" t="s">
        <v>1201</v>
      </c>
      <c r="O43" s="2" t="s">
        <v>1202</v>
      </c>
      <c r="P43" s="2" t="s">
        <v>1203</v>
      </c>
      <c r="Q43" s="2" t="s">
        <v>1287</v>
      </c>
      <c r="R43" s="2" t="s">
        <v>1288</v>
      </c>
      <c r="S43" s="2" t="s">
        <v>1289</v>
      </c>
      <c r="T43" s="2">
        <v>46</v>
      </c>
      <c r="U43" s="2">
        <v>1</v>
      </c>
      <c r="V43" s="2">
        <v>1</v>
      </c>
      <c r="W43" s="2">
        <v>1</v>
      </c>
      <c r="X43" s="2">
        <v>4</v>
      </c>
      <c r="Y43" s="2" t="s">
        <v>678</v>
      </c>
      <c r="Z43" s="2" t="s">
        <v>679</v>
      </c>
      <c r="AA43" s="2" t="s">
        <v>680</v>
      </c>
      <c r="AB43" s="2" t="s">
        <v>1290</v>
      </c>
      <c r="AC43" s="2" t="s">
        <v>1291</v>
      </c>
      <c r="AD43" s="2" t="s">
        <v>1292</v>
      </c>
      <c r="AE43" s="2" t="s">
        <v>1293</v>
      </c>
      <c r="AF43" s="2" t="s">
        <v>1294</v>
      </c>
      <c r="AG43" s="2">
        <v>2024</v>
      </c>
      <c r="AH43" s="2">
        <v>1306</v>
      </c>
      <c r="AI43" s="2" t="s">
        <v>597</v>
      </c>
      <c r="AJ43" s="2" t="s">
        <v>597</v>
      </c>
      <c r="AK43" s="2" t="s">
        <v>597</v>
      </c>
      <c r="AL43" s="2">
        <v>137867</v>
      </c>
      <c r="AM43" s="2" t="s">
        <v>328</v>
      </c>
      <c r="AN43" s="2" t="str">
        <f>HYPERLINK("http://dx.doi.org/10.1016/j.molstruc.2024.137867","http://dx.doi.org/10.1016/j.molstruc.2024.137867")</f>
        <v>http://dx.doi.org/10.1016/j.molstruc.2024.137867</v>
      </c>
      <c r="AO43" s="2" t="s">
        <v>614</v>
      </c>
      <c r="AP43" s="2" t="s">
        <v>1295</v>
      </c>
      <c r="AQ43" s="2" t="str">
        <f>HYPERLINK("https%3A%2F%2Fwww.webofscience.com%2Fwos%2Fwoscc%2Ffull-record%2FWOS:001204885900001","View Full Record in Web of Science")</f>
        <v>View Full Record in Web of Science</v>
      </c>
      <c r="AR43" s="2"/>
      <c r="AS43" s="2"/>
      <c r="AT43" s="2"/>
    </row>
    <row r="44" spans="1:46" x14ac:dyDescent="0.25">
      <c r="A44" s="2" t="s">
        <v>595</v>
      </c>
      <c r="B44" s="2" t="s">
        <v>1296</v>
      </c>
      <c r="C44" s="2" t="s">
        <v>1297</v>
      </c>
      <c r="D44" s="2" t="s">
        <v>1298</v>
      </c>
      <c r="E44" s="2" t="s">
        <v>1299</v>
      </c>
      <c r="F44" s="2" t="s">
        <v>600</v>
      </c>
      <c r="G44" s="2" t="s">
        <v>601</v>
      </c>
      <c r="H44" s="2" t="s">
        <v>1300</v>
      </c>
      <c r="I44" s="2" t="s">
        <v>1301</v>
      </c>
      <c r="J44" s="2" t="s">
        <v>1302</v>
      </c>
      <c r="K44" s="2" t="s">
        <v>1303</v>
      </c>
      <c r="L44" s="2" t="s">
        <v>1304</v>
      </c>
      <c r="M44" s="2" t="s">
        <v>1305</v>
      </c>
      <c r="N44" s="2" t="s">
        <v>1306</v>
      </c>
      <c r="O44" s="2" t="s">
        <v>1307</v>
      </c>
      <c r="P44" s="2" t="s">
        <v>597</v>
      </c>
      <c r="Q44" s="2" t="s">
        <v>1308</v>
      </c>
      <c r="R44" s="2" t="s">
        <v>1308</v>
      </c>
      <c r="S44" s="2" t="s">
        <v>1309</v>
      </c>
      <c r="T44" s="2">
        <v>95</v>
      </c>
      <c r="U44" s="2">
        <v>0</v>
      </c>
      <c r="V44" s="2">
        <v>0</v>
      </c>
      <c r="W44" s="2">
        <v>6</v>
      </c>
      <c r="X44" s="2">
        <v>8</v>
      </c>
      <c r="Y44" s="2" t="s">
        <v>1310</v>
      </c>
      <c r="Z44" s="2" t="s">
        <v>1311</v>
      </c>
      <c r="AA44" s="2" t="s">
        <v>1312</v>
      </c>
      <c r="AB44" s="2" t="s">
        <v>1313</v>
      </c>
      <c r="AC44" s="2" t="s">
        <v>1314</v>
      </c>
      <c r="AD44" s="2" t="s">
        <v>1315</v>
      </c>
      <c r="AE44" s="2" t="s">
        <v>1316</v>
      </c>
      <c r="AF44" s="2" t="s">
        <v>1317</v>
      </c>
      <c r="AG44" s="2">
        <v>2024</v>
      </c>
      <c r="AH44" s="2">
        <v>40</v>
      </c>
      <c r="AI44" s="2">
        <v>5</v>
      </c>
      <c r="AJ44" s="2">
        <v>254</v>
      </c>
      <c r="AK44" s="2">
        <v>271</v>
      </c>
      <c r="AL44" s="2" t="s">
        <v>597</v>
      </c>
      <c r="AM44" s="2" t="s">
        <v>1318</v>
      </c>
      <c r="AN44" s="2" t="str">
        <f>HYPERLINK("http://dx.doi.org/10.1177/07482337241242510","http://dx.doi.org/10.1177/07482337241242510")</f>
        <v>http://dx.doi.org/10.1177/07482337241242510</v>
      </c>
      <c r="AO44" s="2" t="s">
        <v>614</v>
      </c>
      <c r="AP44" s="2" t="s">
        <v>1319</v>
      </c>
      <c r="AQ44" s="2" t="str">
        <f>HYPERLINK("https%3A%2F%2Fwww.webofscience.com%2Fwos%2Fwoscc%2Ffull-record%2FWOS:001189664300001","View Full Record in Web of Science")</f>
        <v>View Full Record in Web of Science</v>
      </c>
      <c r="AR44" s="2"/>
      <c r="AS44" s="2"/>
      <c r="AT44" s="2"/>
    </row>
    <row r="45" spans="1:46" x14ac:dyDescent="0.25">
      <c r="A45" s="2" t="s">
        <v>595</v>
      </c>
      <c r="B45" s="2" t="s">
        <v>1320</v>
      </c>
      <c r="C45" s="2" t="s">
        <v>1321</v>
      </c>
      <c r="D45" s="2" t="s">
        <v>318</v>
      </c>
      <c r="E45" s="2" t="s">
        <v>1322</v>
      </c>
      <c r="F45" s="2" t="s">
        <v>600</v>
      </c>
      <c r="G45" s="2" t="s">
        <v>601</v>
      </c>
      <c r="H45" s="2" t="s">
        <v>1323</v>
      </c>
      <c r="I45" s="2" t="s">
        <v>1324</v>
      </c>
      <c r="J45" s="2" t="s">
        <v>1325</v>
      </c>
      <c r="K45" s="2" t="s">
        <v>1326</v>
      </c>
      <c r="L45" s="2" t="s">
        <v>597</v>
      </c>
      <c r="M45" s="2" t="s">
        <v>1327</v>
      </c>
      <c r="N45" s="2" t="s">
        <v>1328</v>
      </c>
      <c r="O45" s="2" t="s">
        <v>1329</v>
      </c>
      <c r="P45" s="2" t="s">
        <v>597</v>
      </c>
      <c r="Q45" s="2" t="s">
        <v>1330</v>
      </c>
      <c r="R45" s="2" t="s">
        <v>1331</v>
      </c>
      <c r="S45" s="2" t="s">
        <v>1332</v>
      </c>
      <c r="T45" s="2">
        <v>44</v>
      </c>
      <c r="U45" s="2">
        <v>0</v>
      </c>
      <c r="V45" s="2">
        <v>0</v>
      </c>
      <c r="W45" s="2">
        <v>0</v>
      </c>
      <c r="X45" s="2">
        <v>0</v>
      </c>
      <c r="Y45" s="2" t="s">
        <v>678</v>
      </c>
      <c r="Z45" s="2" t="s">
        <v>679</v>
      </c>
      <c r="AA45" s="2" t="s">
        <v>680</v>
      </c>
      <c r="AB45" s="2" t="s">
        <v>1333</v>
      </c>
      <c r="AC45" s="2" t="s">
        <v>1334</v>
      </c>
      <c r="AD45" s="2" t="s">
        <v>1335</v>
      </c>
      <c r="AE45" s="2" t="s">
        <v>1336</v>
      </c>
      <c r="AF45" s="2" t="s">
        <v>1337</v>
      </c>
      <c r="AG45" s="2">
        <v>2024</v>
      </c>
      <c r="AH45" s="2">
        <v>86</v>
      </c>
      <c r="AI45" s="2" t="s">
        <v>597</v>
      </c>
      <c r="AJ45" s="2" t="s">
        <v>597</v>
      </c>
      <c r="AK45" s="2" t="s">
        <v>597</v>
      </c>
      <c r="AL45" s="2">
        <v>111193</v>
      </c>
      <c r="AM45" s="2" t="s">
        <v>320</v>
      </c>
      <c r="AN45" s="2" t="str">
        <f>HYPERLINK("http://dx.doi.org/10.1016/j.est.2024.111193","http://dx.doi.org/10.1016/j.est.2024.111193")</f>
        <v>http://dx.doi.org/10.1016/j.est.2024.111193</v>
      </c>
      <c r="AO45" s="2" t="s">
        <v>614</v>
      </c>
      <c r="AP45" s="2" t="s">
        <v>1338</v>
      </c>
      <c r="AQ45" s="2" t="str">
        <f>HYPERLINK("https%3A%2F%2Fwww.webofscience.com%2Fwos%2Fwoscc%2Ffull-record%2FWOS:001208140700001","View Full Record in Web of Science")</f>
        <v>View Full Record in Web of Science</v>
      </c>
      <c r="AR45" s="2"/>
      <c r="AS45" s="2"/>
      <c r="AT45" s="2"/>
    </row>
    <row r="46" spans="1:46" x14ac:dyDescent="0.25">
      <c r="A46" s="2" t="s">
        <v>595</v>
      </c>
      <c r="B46" s="2" t="s">
        <v>1320</v>
      </c>
      <c r="C46" s="2" t="s">
        <v>1321</v>
      </c>
      <c r="D46" s="2" t="s">
        <v>553</v>
      </c>
      <c r="E46" s="2" t="s">
        <v>1339</v>
      </c>
      <c r="F46" s="2" t="s">
        <v>600</v>
      </c>
      <c r="G46" s="2" t="s">
        <v>601</v>
      </c>
      <c r="H46" s="2" t="s">
        <v>597</v>
      </c>
      <c r="I46" s="2" t="s">
        <v>1340</v>
      </c>
      <c r="J46" s="2" t="s">
        <v>1341</v>
      </c>
      <c r="K46" s="2" t="s">
        <v>1326</v>
      </c>
      <c r="L46" s="2" t="s">
        <v>597</v>
      </c>
      <c r="M46" s="2" t="s">
        <v>1327</v>
      </c>
      <c r="N46" s="2" t="s">
        <v>1328</v>
      </c>
      <c r="O46" s="2" t="s">
        <v>1329</v>
      </c>
      <c r="P46" s="2" t="s">
        <v>1342</v>
      </c>
      <c r="Q46" s="2" t="s">
        <v>1343</v>
      </c>
      <c r="R46" s="2" t="s">
        <v>1344</v>
      </c>
      <c r="S46" s="2" t="s">
        <v>1345</v>
      </c>
      <c r="T46" s="2">
        <v>73</v>
      </c>
      <c r="U46" s="2">
        <v>1</v>
      </c>
      <c r="V46" s="2">
        <v>1</v>
      </c>
      <c r="W46" s="2">
        <v>6</v>
      </c>
      <c r="X46" s="2">
        <v>24</v>
      </c>
      <c r="Y46" s="2" t="s">
        <v>772</v>
      </c>
      <c r="Z46" s="2" t="s">
        <v>773</v>
      </c>
      <c r="AA46" s="2" t="s">
        <v>774</v>
      </c>
      <c r="AB46" s="2" t="s">
        <v>1346</v>
      </c>
      <c r="AC46" s="2" t="s">
        <v>1347</v>
      </c>
      <c r="AD46" s="2" t="s">
        <v>1348</v>
      </c>
      <c r="AE46" s="2" t="s">
        <v>1349</v>
      </c>
      <c r="AF46" s="2" t="s">
        <v>1350</v>
      </c>
      <c r="AG46" s="2">
        <v>2024</v>
      </c>
      <c r="AH46" s="2">
        <v>63</v>
      </c>
      <c r="AI46" s="2">
        <v>5</v>
      </c>
      <c r="AJ46" s="2">
        <v>2087</v>
      </c>
      <c r="AK46" s="2">
        <v>2099</v>
      </c>
      <c r="AL46" s="2" t="s">
        <v>597</v>
      </c>
      <c r="AM46" s="2" t="s">
        <v>555</v>
      </c>
      <c r="AN46" s="2" t="str">
        <f>HYPERLINK("http://dx.doi.org/10.1021/acs.iecr.3c03380","http://dx.doi.org/10.1021/acs.iecr.3c03380")</f>
        <v>http://dx.doi.org/10.1021/acs.iecr.3c03380</v>
      </c>
      <c r="AO46" s="2" t="s">
        <v>614</v>
      </c>
      <c r="AP46" s="2" t="s">
        <v>1351</v>
      </c>
      <c r="AQ46" s="2" t="str">
        <f>HYPERLINK("https%3A%2F%2Fwww.webofscience.com%2Fwos%2Fwoscc%2Ffull-record%2FWOS:001158525300001","View Full Record in Web of Science")</f>
        <v>View Full Record in Web of Science</v>
      </c>
      <c r="AR46" s="2"/>
      <c r="AS46" s="2"/>
      <c r="AT46" s="2"/>
    </row>
    <row r="47" spans="1:46" x14ac:dyDescent="0.25">
      <c r="A47" s="2" t="s">
        <v>595</v>
      </c>
      <c r="B47" s="2" t="s">
        <v>1352</v>
      </c>
      <c r="C47" s="2" t="s">
        <v>1353</v>
      </c>
      <c r="D47" s="2" t="s">
        <v>1354</v>
      </c>
      <c r="E47" s="2" t="s">
        <v>1355</v>
      </c>
      <c r="F47" s="2" t="s">
        <v>600</v>
      </c>
      <c r="G47" s="2" t="s">
        <v>645</v>
      </c>
      <c r="H47" s="2" t="s">
        <v>1356</v>
      </c>
      <c r="I47" s="2" t="s">
        <v>1357</v>
      </c>
      <c r="J47" s="2" t="s">
        <v>1358</v>
      </c>
      <c r="K47" s="2" t="s">
        <v>1359</v>
      </c>
      <c r="L47" s="2" t="s">
        <v>1360</v>
      </c>
      <c r="M47" s="2" t="s">
        <v>1361</v>
      </c>
      <c r="N47" s="2" t="s">
        <v>1362</v>
      </c>
      <c r="O47" s="2" t="s">
        <v>1363</v>
      </c>
      <c r="P47" s="2" t="s">
        <v>597</v>
      </c>
      <c r="Q47" s="2" t="s">
        <v>1364</v>
      </c>
      <c r="R47" s="2" t="s">
        <v>1365</v>
      </c>
      <c r="S47" s="2" t="s">
        <v>1366</v>
      </c>
      <c r="T47" s="2">
        <v>85</v>
      </c>
      <c r="U47" s="2">
        <v>0</v>
      </c>
      <c r="V47" s="2">
        <v>0</v>
      </c>
      <c r="W47" s="2">
        <v>0</v>
      </c>
      <c r="X47" s="2">
        <v>0</v>
      </c>
      <c r="Y47" s="2" t="s">
        <v>1367</v>
      </c>
      <c r="Z47" s="2" t="s">
        <v>1368</v>
      </c>
      <c r="AA47" s="2" t="s">
        <v>1369</v>
      </c>
      <c r="AB47" s="2" t="s">
        <v>1370</v>
      </c>
      <c r="AC47" s="2" t="s">
        <v>1371</v>
      </c>
      <c r="AD47" s="2" t="s">
        <v>1372</v>
      </c>
      <c r="AE47" s="2" t="s">
        <v>1373</v>
      </c>
      <c r="AF47" s="2" t="s">
        <v>1374</v>
      </c>
      <c r="AG47" s="2">
        <v>2024</v>
      </c>
      <c r="AH47" s="2" t="s">
        <v>597</v>
      </c>
      <c r="AI47" s="2" t="s">
        <v>597</v>
      </c>
      <c r="AJ47" s="2" t="s">
        <v>597</v>
      </c>
      <c r="AK47" s="2" t="s">
        <v>597</v>
      </c>
      <c r="AL47" s="2" t="s">
        <v>597</v>
      </c>
      <c r="AM47" s="2" t="s">
        <v>1375</v>
      </c>
      <c r="AN47" s="2" t="str">
        <f>HYPERLINK("http://dx.doi.org/10.1007/s42965-024-00362-9","http://dx.doi.org/10.1007/s42965-024-00362-9")</f>
        <v>http://dx.doi.org/10.1007/s42965-024-00362-9</v>
      </c>
      <c r="AO47" s="2" t="s">
        <v>614</v>
      </c>
      <c r="AP47" s="2" t="s">
        <v>1376</v>
      </c>
      <c r="AQ47" s="2" t="str">
        <f>HYPERLINK("https%3A%2F%2Fwww.webofscience.com%2Fwos%2Fwoscc%2Ffull-record%2FWOS:001294961300001","View Full Record in Web of Science")</f>
        <v>View Full Record in Web of Science</v>
      </c>
      <c r="AR47" s="2"/>
      <c r="AS47" s="2"/>
      <c r="AT47" s="2"/>
    </row>
    <row r="48" spans="1:46" x14ac:dyDescent="0.25">
      <c r="A48" s="2" t="s">
        <v>595</v>
      </c>
      <c r="B48" s="2" t="s">
        <v>1377</v>
      </c>
      <c r="C48" s="2" t="s">
        <v>1378</v>
      </c>
      <c r="D48" s="2" t="s">
        <v>1379</v>
      </c>
      <c r="E48" s="2" t="s">
        <v>1380</v>
      </c>
      <c r="F48" s="2" t="s">
        <v>600</v>
      </c>
      <c r="G48" s="2" t="s">
        <v>601</v>
      </c>
      <c r="H48" s="2" t="s">
        <v>1381</v>
      </c>
      <c r="I48" s="2" t="s">
        <v>1382</v>
      </c>
      <c r="J48" s="2" t="s">
        <v>1383</v>
      </c>
      <c r="K48" s="2" t="s">
        <v>1384</v>
      </c>
      <c r="L48" s="2" t="s">
        <v>1385</v>
      </c>
      <c r="M48" s="2" t="s">
        <v>1386</v>
      </c>
      <c r="N48" s="2" t="s">
        <v>1387</v>
      </c>
      <c r="O48" s="2" t="s">
        <v>1388</v>
      </c>
      <c r="P48" s="2" t="s">
        <v>1389</v>
      </c>
      <c r="Q48" s="2" t="s">
        <v>1390</v>
      </c>
      <c r="R48" s="2" t="s">
        <v>1391</v>
      </c>
      <c r="S48" s="2" t="s">
        <v>1392</v>
      </c>
      <c r="T48" s="2">
        <v>53</v>
      </c>
      <c r="U48" s="2">
        <v>75</v>
      </c>
      <c r="V48" s="2">
        <v>75</v>
      </c>
      <c r="W48" s="2">
        <v>1</v>
      </c>
      <c r="X48" s="2">
        <v>5</v>
      </c>
      <c r="Y48" s="2" t="s">
        <v>1393</v>
      </c>
      <c r="Z48" s="2" t="s">
        <v>1394</v>
      </c>
      <c r="AA48" s="2" t="s">
        <v>1395</v>
      </c>
      <c r="AB48" s="2" t="s">
        <v>1396</v>
      </c>
      <c r="AC48" s="2" t="s">
        <v>1397</v>
      </c>
      <c r="AD48" s="2" t="s">
        <v>1398</v>
      </c>
      <c r="AE48" s="2" t="s">
        <v>1399</v>
      </c>
      <c r="AF48" s="2" t="s">
        <v>1400</v>
      </c>
      <c r="AG48" s="2">
        <v>2024</v>
      </c>
      <c r="AH48" s="2">
        <v>38</v>
      </c>
      <c r="AI48" s="2">
        <v>1</v>
      </c>
      <c r="AJ48" s="2" t="s">
        <v>597</v>
      </c>
      <c r="AK48" s="2" t="s">
        <v>597</v>
      </c>
      <c r="AL48" s="2" t="s">
        <v>597</v>
      </c>
      <c r="AM48" s="2" t="s">
        <v>374</v>
      </c>
      <c r="AN48" s="2" t="str">
        <f>HYPERLINK("http://dx.doi.org/10.1142/S0217979224500036","http://dx.doi.org/10.1142/S0217979224500036")</f>
        <v>http://dx.doi.org/10.1142/S0217979224500036</v>
      </c>
      <c r="AO48" s="2" t="s">
        <v>614</v>
      </c>
      <c r="AP48" s="2" t="s">
        <v>1401</v>
      </c>
      <c r="AQ48" s="2" t="str">
        <f>HYPERLINK("https%3A%2F%2Fwww.webofscience.com%2Fwos%2Fwoscc%2Ffull-record%2FWOS:000943129800003","View Full Record in Web of Science")</f>
        <v>View Full Record in Web of Science</v>
      </c>
      <c r="AR48" s="2"/>
      <c r="AS48" s="2"/>
      <c r="AT48" s="2"/>
    </row>
    <row r="49" spans="1:46" x14ac:dyDescent="0.25">
      <c r="A49" s="2" t="s">
        <v>595</v>
      </c>
      <c r="B49" s="2" t="s">
        <v>1402</v>
      </c>
      <c r="C49" s="2" t="s">
        <v>1403</v>
      </c>
      <c r="D49" s="2" t="s">
        <v>475</v>
      </c>
      <c r="E49" s="2" t="s">
        <v>1404</v>
      </c>
      <c r="F49" s="2" t="s">
        <v>600</v>
      </c>
      <c r="G49" s="2" t="s">
        <v>601</v>
      </c>
      <c r="H49" s="2" t="s">
        <v>1405</v>
      </c>
      <c r="I49" s="2" t="s">
        <v>1406</v>
      </c>
      <c r="J49" s="2" t="s">
        <v>1407</v>
      </c>
      <c r="K49" s="2" t="s">
        <v>1408</v>
      </c>
      <c r="L49" s="2" t="s">
        <v>1409</v>
      </c>
      <c r="M49" s="2" t="s">
        <v>1410</v>
      </c>
      <c r="N49" s="2" t="s">
        <v>1411</v>
      </c>
      <c r="O49" s="2" t="s">
        <v>1412</v>
      </c>
      <c r="P49" s="2" t="s">
        <v>1413</v>
      </c>
      <c r="Q49" s="2" t="s">
        <v>1414</v>
      </c>
      <c r="R49" s="2" t="s">
        <v>1415</v>
      </c>
      <c r="S49" s="2" t="s">
        <v>1416</v>
      </c>
      <c r="T49" s="2">
        <v>44</v>
      </c>
      <c r="U49" s="2">
        <v>0</v>
      </c>
      <c r="V49" s="2">
        <v>0</v>
      </c>
      <c r="W49" s="2">
        <v>2</v>
      </c>
      <c r="X49" s="2">
        <v>2</v>
      </c>
      <c r="Y49" s="2" t="s">
        <v>1417</v>
      </c>
      <c r="Z49" s="2" t="s">
        <v>1418</v>
      </c>
      <c r="AA49" s="2" t="s">
        <v>1419</v>
      </c>
      <c r="AB49" s="2" t="s">
        <v>1420</v>
      </c>
      <c r="AC49" s="2" t="s">
        <v>1421</v>
      </c>
      <c r="AD49" s="2" t="s">
        <v>1422</v>
      </c>
      <c r="AE49" s="2" t="s">
        <v>1423</v>
      </c>
      <c r="AF49" s="2" t="s">
        <v>1424</v>
      </c>
      <c r="AG49" s="2">
        <v>2024</v>
      </c>
      <c r="AH49" s="2">
        <v>50</v>
      </c>
      <c r="AI49" s="2">
        <v>21</v>
      </c>
      <c r="AJ49" s="2">
        <v>43627</v>
      </c>
      <c r="AK49" s="2">
        <v>43634</v>
      </c>
      <c r="AL49" s="2" t="s">
        <v>597</v>
      </c>
      <c r="AM49" s="2" t="s">
        <v>477</v>
      </c>
      <c r="AN49" s="2" t="str">
        <f>HYPERLINK("http://dx.doi.org/10.1016/j.ceramint.2024.08.213","http://dx.doi.org/10.1016/j.ceramint.2024.08.213")</f>
        <v>http://dx.doi.org/10.1016/j.ceramint.2024.08.213</v>
      </c>
      <c r="AO49" s="2" t="s">
        <v>614</v>
      </c>
      <c r="AP49" s="2" t="s">
        <v>1425</v>
      </c>
      <c r="AQ49" s="2" t="str">
        <f>HYPERLINK("https%3A%2F%2Fwww.webofscience.com%2Fwos%2Fwoscc%2Ffull-record%2FWOS:001327804300001","View Full Record in Web of Science")</f>
        <v>View Full Record in Web of Science</v>
      </c>
      <c r="AR49" s="2"/>
      <c r="AS49" s="2"/>
      <c r="AT49" s="2"/>
    </row>
    <row r="50" spans="1:46" x14ac:dyDescent="0.25">
      <c r="A50" s="2" t="s">
        <v>595</v>
      </c>
      <c r="B50" s="2" t="s">
        <v>1426</v>
      </c>
      <c r="C50" s="2" t="s">
        <v>1427</v>
      </c>
      <c r="D50" s="2" t="s">
        <v>227</v>
      </c>
      <c r="E50" s="2" t="s">
        <v>1428</v>
      </c>
      <c r="F50" s="2" t="s">
        <v>600</v>
      </c>
      <c r="G50" s="2" t="s">
        <v>601</v>
      </c>
      <c r="H50" s="2" t="s">
        <v>1429</v>
      </c>
      <c r="I50" s="2" t="s">
        <v>1430</v>
      </c>
      <c r="J50" s="2" t="s">
        <v>1431</v>
      </c>
      <c r="K50" s="2" t="s">
        <v>1432</v>
      </c>
      <c r="L50" s="2" t="s">
        <v>1433</v>
      </c>
      <c r="M50" s="2" t="s">
        <v>1434</v>
      </c>
      <c r="N50" s="2" t="s">
        <v>1435</v>
      </c>
      <c r="O50" s="2" t="s">
        <v>1436</v>
      </c>
      <c r="P50" s="2" t="s">
        <v>1437</v>
      </c>
      <c r="Q50" s="2" t="s">
        <v>1438</v>
      </c>
      <c r="R50" s="2" t="s">
        <v>1438</v>
      </c>
      <c r="S50" s="2" t="s">
        <v>1439</v>
      </c>
      <c r="T50" s="2">
        <v>36</v>
      </c>
      <c r="U50" s="2">
        <v>20</v>
      </c>
      <c r="V50" s="2">
        <v>20</v>
      </c>
      <c r="W50" s="2">
        <v>0</v>
      </c>
      <c r="X50" s="2">
        <v>1</v>
      </c>
      <c r="Y50" s="2" t="s">
        <v>1393</v>
      </c>
      <c r="Z50" s="2" t="s">
        <v>1394</v>
      </c>
      <c r="AA50" s="2" t="s">
        <v>1395</v>
      </c>
      <c r="AB50" s="2" t="s">
        <v>1440</v>
      </c>
      <c r="AC50" s="2" t="s">
        <v>1441</v>
      </c>
      <c r="AD50" s="2" t="s">
        <v>1442</v>
      </c>
      <c r="AE50" s="2" t="s">
        <v>1443</v>
      </c>
      <c r="AF50" s="2" t="s">
        <v>1444</v>
      </c>
      <c r="AG50" s="2">
        <v>2024</v>
      </c>
      <c r="AH50" s="2">
        <v>38</v>
      </c>
      <c r="AI50" s="2">
        <v>6</v>
      </c>
      <c r="AJ50" s="2" t="s">
        <v>597</v>
      </c>
      <c r="AK50" s="2" t="s">
        <v>597</v>
      </c>
      <c r="AL50" s="2">
        <v>2350215</v>
      </c>
      <c r="AM50" s="2" t="s">
        <v>229</v>
      </c>
      <c r="AN50" s="2" t="str">
        <f>HYPERLINK("http://dx.doi.org/10.1142/S0217984923502159","http://dx.doi.org/10.1142/S0217984923502159")</f>
        <v>http://dx.doi.org/10.1142/S0217984923502159</v>
      </c>
      <c r="AO50" s="2" t="s">
        <v>614</v>
      </c>
      <c r="AP50" s="2" t="s">
        <v>1445</v>
      </c>
      <c r="AQ50" s="2" t="str">
        <f>HYPERLINK("https%3A%2F%2Fwww.webofscience.com%2Fwos%2Fwoscc%2Ffull-record%2FWOS:001093119200001","View Full Record in Web of Science")</f>
        <v>View Full Record in Web of Science</v>
      </c>
      <c r="AR50" s="2"/>
      <c r="AS50" s="2"/>
      <c r="AT50" s="2"/>
    </row>
    <row r="51" spans="1:46" x14ac:dyDescent="0.25">
      <c r="A51" s="2" t="s">
        <v>595</v>
      </c>
      <c r="B51" s="2" t="s">
        <v>1446</v>
      </c>
      <c r="C51" s="2" t="s">
        <v>1447</v>
      </c>
      <c r="D51" s="2" t="s">
        <v>393</v>
      </c>
      <c r="E51" s="2" t="s">
        <v>1448</v>
      </c>
      <c r="F51" s="2" t="s">
        <v>600</v>
      </c>
      <c r="G51" s="2" t="s">
        <v>601</v>
      </c>
      <c r="H51" s="2" t="s">
        <v>1449</v>
      </c>
      <c r="I51" s="2" t="s">
        <v>1450</v>
      </c>
      <c r="J51" s="2" t="s">
        <v>1451</v>
      </c>
      <c r="K51" s="2" t="s">
        <v>1452</v>
      </c>
      <c r="L51" s="2" t="s">
        <v>1453</v>
      </c>
      <c r="M51" s="2" t="s">
        <v>1454</v>
      </c>
      <c r="N51" s="2" t="s">
        <v>1455</v>
      </c>
      <c r="O51" s="2" t="s">
        <v>1456</v>
      </c>
      <c r="P51" s="2" t="s">
        <v>1457</v>
      </c>
      <c r="Q51" s="2" t="s">
        <v>1458</v>
      </c>
      <c r="R51" s="2" t="s">
        <v>1459</v>
      </c>
      <c r="S51" s="2" t="s">
        <v>1460</v>
      </c>
      <c r="T51" s="2">
        <v>44</v>
      </c>
      <c r="U51" s="2">
        <v>0</v>
      </c>
      <c r="V51" s="2">
        <v>0</v>
      </c>
      <c r="W51" s="2">
        <v>1</v>
      </c>
      <c r="X51" s="2">
        <v>2</v>
      </c>
      <c r="Y51" s="2" t="s">
        <v>1074</v>
      </c>
      <c r="Z51" s="2" t="s">
        <v>1075</v>
      </c>
      <c r="AA51" s="2" t="s">
        <v>1076</v>
      </c>
      <c r="AB51" s="2" t="s">
        <v>1461</v>
      </c>
      <c r="AC51" s="2" t="s">
        <v>1462</v>
      </c>
      <c r="AD51" s="2" t="s">
        <v>1463</v>
      </c>
      <c r="AE51" s="2" t="s">
        <v>1464</v>
      </c>
      <c r="AF51" s="2" t="s">
        <v>1234</v>
      </c>
      <c r="AG51" s="2">
        <v>2024</v>
      </c>
      <c r="AH51" s="2">
        <v>27</v>
      </c>
      <c r="AI51" s="2">
        <v>2</v>
      </c>
      <c r="AJ51" s="2">
        <v>537</v>
      </c>
      <c r="AK51" s="2">
        <v>546</v>
      </c>
      <c r="AL51" s="2" t="s">
        <v>597</v>
      </c>
      <c r="AM51" s="2" t="s">
        <v>395</v>
      </c>
      <c r="AN51" s="2" t="str">
        <f>HYPERLINK("http://dx.doi.org/10.1080/0972060X.2024.2333778","http://dx.doi.org/10.1080/0972060X.2024.2333778")</f>
        <v>http://dx.doi.org/10.1080/0972060X.2024.2333778</v>
      </c>
      <c r="AO51" s="2" t="s">
        <v>614</v>
      </c>
      <c r="AP51" s="2" t="s">
        <v>1465</v>
      </c>
      <c r="AQ51" s="2" t="str">
        <f>HYPERLINK("https%3A%2F%2Fwww.webofscience.com%2Fwos%2Fwoscc%2Ffull-record%2FWOS:001205673400020","View Full Record in Web of Science")</f>
        <v>View Full Record in Web of Science</v>
      </c>
      <c r="AR51" s="2"/>
      <c r="AS51" s="2"/>
      <c r="AT51"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scopus </vt:lpstr>
      <vt:lpstr>WoS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Jeswin Saju</cp:lastModifiedBy>
  <dcterms:created xsi:type="dcterms:W3CDTF">2024-12-16T04:42:29Z</dcterms:created>
  <dcterms:modified xsi:type="dcterms:W3CDTF">2025-01-21T03:54:18Z</dcterms:modified>
</cp:coreProperties>
</file>